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D:\6_praca\firmy\YourSpreadsheets\loading\column load take down\"/>
    </mc:Choice>
  </mc:AlternateContent>
  <workbookProtection workbookPassword="CD8C" lockStructure="1"/>
  <bookViews>
    <workbookView xWindow="0" yWindow="0" windowWidth="19440" windowHeight="7155" activeTab="1"/>
  </bookViews>
  <sheets>
    <sheet name="Column No1" sheetId="3" r:id="rId1"/>
    <sheet name="from author" sheetId="6" r:id="rId2"/>
  </sheets>
  <definedNames>
    <definedName name="myrange">'Column No1'!$B$2:$S$52</definedName>
    <definedName name="_xlnm.Print_Area" localSheetId="0">'Column No1'!$B$2:$S$52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3" l="1"/>
  <c r="N19" i="3" l="1"/>
  <c r="N20" i="3"/>
  <c r="N21" i="3" s="1"/>
  <c r="N22" i="3" s="1"/>
  <c r="N23" i="3" s="1"/>
  <c r="N24" i="3" s="1"/>
  <c r="N25" i="3" s="1"/>
  <c r="N26" i="3" s="1"/>
  <c r="N27" i="3" s="1"/>
  <c r="N28" i="3" s="1"/>
  <c r="N29" i="3" s="1"/>
  <c r="N30" i="3" s="1"/>
  <c r="N31" i="3" s="1"/>
  <c r="N32" i="3" s="1"/>
  <c r="N33" i="3" s="1"/>
  <c r="N34" i="3" s="1"/>
  <c r="N35" i="3" s="1"/>
  <c r="N36" i="3" s="1"/>
  <c r="N37" i="3" s="1"/>
  <c r="N38" i="3" s="1"/>
  <c r="N39" i="3" s="1"/>
  <c r="N40" i="3" s="1"/>
  <c r="N41" i="3" s="1"/>
  <c r="N42" i="3" s="1"/>
  <c r="N43" i="3" s="1"/>
  <c r="N44" i="3" s="1"/>
  <c r="N45" i="3" s="1"/>
  <c r="N46" i="3" s="1"/>
  <c r="N47" i="3" s="1"/>
  <c r="N48" i="3" s="1"/>
  <c r="N49" i="3" s="1"/>
  <c r="N50" i="3" s="1"/>
  <c r="N18" i="3"/>
  <c r="K18" i="3" l="1"/>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M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C11" i="3"/>
  <c r="I47" i="3"/>
  <c r="I46" i="3"/>
  <c r="C46" i="3"/>
  <c r="M46" i="3" s="1"/>
  <c r="C47" i="3"/>
  <c r="M47" i="3" s="1"/>
  <c r="C48" i="3"/>
  <c r="M48" i="3" s="1"/>
  <c r="C49" i="3"/>
  <c r="M49" i="3" s="1"/>
  <c r="C50" i="3"/>
  <c r="M50" i="3" s="1"/>
  <c r="I17" i="3" l="1"/>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8" i="3"/>
  <c r="I49" i="3"/>
  <c r="I50" i="3"/>
  <c r="I16" i="3"/>
  <c r="K16" i="3" s="1"/>
  <c r="K12" i="3" l="1"/>
  <c r="J51" i="3" l="1"/>
  <c r="C16" i="3"/>
  <c r="O16" i="3" l="1"/>
  <c r="R16" i="3" s="1"/>
  <c r="N16" i="3"/>
  <c r="Q16" i="3" s="1"/>
  <c r="C18" i="3"/>
  <c r="M18" i="3" l="1"/>
  <c r="C45" i="3"/>
  <c r="M45" i="3" s="1"/>
  <c r="C44" i="3"/>
  <c r="C43" i="3"/>
  <c r="C42" i="3"/>
  <c r="C41" i="3"/>
  <c r="C40" i="3"/>
  <c r="C31" i="3"/>
  <c r="M31" i="3" s="1"/>
  <c r="C29" i="3"/>
  <c r="M29" i="3" s="1"/>
  <c r="C30" i="3"/>
  <c r="M30" i="3" s="1"/>
  <c r="C28" i="3"/>
  <c r="M28" i="3" s="1"/>
  <c r="C26" i="3"/>
  <c r="M26" i="3" s="1"/>
  <c r="C27" i="3"/>
  <c r="M27" i="3" s="1"/>
  <c r="C39" i="3"/>
  <c r="C37" i="3"/>
  <c r="C35" i="3"/>
  <c r="M35" i="3" s="1"/>
  <c r="C33" i="3"/>
  <c r="M33" i="3" s="1"/>
  <c r="C25" i="3"/>
  <c r="M25" i="3" s="1"/>
  <c r="C23" i="3"/>
  <c r="M23" i="3" s="1"/>
  <c r="C21" i="3"/>
  <c r="M21" i="3" s="1"/>
  <c r="C19" i="3"/>
  <c r="M19" i="3" s="1"/>
  <c r="C17" i="3"/>
  <c r="C38" i="3"/>
  <c r="C36" i="3"/>
  <c r="C34" i="3"/>
  <c r="M34" i="3" s="1"/>
  <c r="C32" i="3"/>
  <c r="M32" i="3" s="1"/>
  <c r="C24" i="3"/>
  <c r="M24" i="3" s="1"/>
  <c r="C22" i="3"/>
  <c r="M22" i="3" s="1"/>
  <c r="C20" i="3"/>
  <c r="M20" i="3" s="1"/>
  <c r="M36" i="3" l="1"/>
  <c r="K17" i="3"/>
  <c r="N17" i="3" s="1"/>
  <c r="Q17" i="3" s="1"/>
  <c r="M17" i="3"/>
  <c r="O17" i="3" s="1"/>
  <c r="R17" i="3" s="1"/>
  <c r="M39" i="3"/>
  <c r="M41" i="3"/>
  <c r="M43" i="3"/>
  <c r="M38" i="3"/>
  <c r="M37" i="3"/>
  <c r="M40" i="3"/>
  <c r="M42" i="3"/>
  <c r="M44" i="3"/>
  <c r="Q5" i="3"/>
  <c r="O18" i="3" l="1"/>
  <c r="R18" i="3" s="1"/>
  <c r="Q18" i="3"/>
  <c r="O19" i="3" l="1"/>
  <c r="R19" i="3" s="1"/>
  <c r="O20" i="3"/>
  <c r="Q19" i="3"/>
  <c r="O21" i="3" l="1"/>
  <c r="R20" i="3"/>
  <c r="Q20" i="3"/>
  <c r="O22" i="3" l="1"/>
  <c r="R21" i="3"/>
  <c r="Q21" i="3"/>
  <c r="O23" i="3" l="1"/>
  <c r="R22" i="3"/>
  <c r="Q22" i="3"/>
  <c r="O24" i="3" l="1"/>
  <c r="R23" i="3"/>
  <c r="O25" i="3" l="1"/>
  <c r="R24" i="3"/>
  <c r="Q23" i="3"/>
  <c r="Q24" i="3"/>
  <c r="O26" i="3" l="1"/>
  <c r="R25" i="3"/>
  <c r="O27" i="3" l="1"/>
  <c r="R26" i="3"/>
  <c r="Q25" i="3"/>
  <c r="Q26" i="3"/>
  <c r="O28" i="3" l="1"/>
  <c r="R27" i="3"/>
  <c r="O29" i="3" l="1"/>
  <c r="R28" i="3"/>
  <c r="Q27" i="3"/>
  <c r="Q28" i="3"/>
  <c r="O30" i="3" l="1"/>
  <c r="R29" i="3"/>
  <c r="O31" i="3" l="1"/>
  <c r="R30" i="3"/>
  <c r="Q29" i="3"/>
  <c r="Q30" i="3"/>
  <c r="O32" i="3" l="1"/>
  <c r="R31" i="3"/>
  <c r="Q31" i="3"/>
  <c r="O33" i="3" l="1"/>
  <c r="R32" i="3"/>
  <c r="Q32" i="3"/>
  <c r="O34" i="3" l="1"/>
  <c r="R33" i="3"/>
  <c r="Q33" i="3"/>
  <c r="O35" i="3" l="1"/>
  <c r="R34" i="3"/>
  <c r="O36" i="3" l="1"/>
  <c r="R35" i="3"/>
  <c r="Q34" i="3"/>
  <c r="Q35" i="3"/>
  <c r="O37" i="3" l="1"/>
  <c r="R36" i="3"/>
  <c r="Q36" i="3"/>
  <c r="O38" i="3" l="1"/>
  <c r="R37" i="3"/>
  <c r="Q37" i="3"/>
  <c r="O39" i="3" l="1"/>
  <c r="R38" i="3"/>
  <c r="Q38" i="3"/>
  <c r="O40" i="3" l="1"/>
  <c r="R39" i="3"/>
  <c r="O41" i="3" l="1"/>
  <c r="R40" i="3"/>
  <c r="Q39" i="3"/>
  <c r="O42" i="3" l="1"/>
  <c r="R41" i="3"/>
  <c r="Q40" i="3"/>
  <c r="O43" i="3" l="1"/>
  <c r="R42" i="3"/>
  <c r="Q41" i="3"/>
  <c r="O44" i="3" l="1"/>
  <c r="R43" i="3"/>
  <c r="Q42" i="3"/>
  <c r="O45" i="3" l="1"/>
  <c r="R44" i="3"/>
  <c r="Q43" i="3"/>
  <c r="R45" i="3" l="1"/>
  <c r="O46" i="3"/>
  <c r="Q44" i="3"/>
  <c r="R46" i="3" l="1"/>
  <c r="O47" i="3"/>
  <c r="Q46" i="3"/>
  <c r="Q45" i="3"/>
  <c r="Q47" i="3" l="1"/>
  <c r="R47" i="3"/>
  <c r="O48" i="3"/>
  <c r="R48" i="3" l="1"/>
  <c r="O49" i="3"/>
  <c r="Q48" i="3"/>
  <c r="Q49" i="3" l="1"/>
  <c r="Q50" i="3"/>
  <c r="R49" i="3"/>
  <c r="O50" i="3"/>
  <c r="R50" i="3" s="1"/>
  <c r="Q51" i="3" l="1"/>
</calcChain>
</file>

<file path=xl/comments1.xml><?xml version="1.0" encoding="utf-8"?>
<comments xmlns="http://schemas.openxmlformats.org/spreadsheetml/2006/main">
  <authors>
    <author>user</author>
  </authors>
  <commentList>
    <comment ref="I13" authorId="0" shapeId="0">
      <text>
        <r>
          <rPr>
            <sz val="9"/>
            <color indexed="81"/>
            <rFont val="Tahoma"/>
            <family val="2"/>
          </rPr>
          <t>Slab edge line dead load</t>
        </r>
      </text>
    </comment>
    <comment ref="G15" authorId="0" shapeId="0">
      <text>
        <r>
          <rPr>
            <sz val="9"/>
            <color indexed="81"/>
            <rFont val="Tahoma"/>
            <family val="2"/>
          </rPr>
          <t>Superimposed permanent load</t>
        </r>
      </text>
    </comment>
  </commentList>
</comments>
</file>

<file path=xl/sharedStrings.xml><?xml version="1.0" encoding="utf-8"?>
<sst xmlns="http://schemas.openxmlformats.org/spreadsheetml/2006/main" count="66" uniqueCount="58">
  <si>
    <t>B</t>
  </si>
  <si>
    <t>For latest updates and news visit:</t>
  </si>
  <si>
    <t>Contact me at:</t>
  </si>
  <si>
    <t>www.YourSpreadsheets.co.uk</t>
  </si>
  <si>
    <t>info@yourspreadsheets.co.uk</t>
  </si>
  <si>
    <t>Job No:</t>
  </si>
  <si>
    <t>Page:</t>
  </si>
  <si>
    <t>C/01</t>
  </si>
  <si>
    <t>DJ</t>
  </si>
  <si>
    <t>Date:</t>
  </si>
  <si>
    <r>
      <t xml:space="preserve">version: </t>
    </r>
    <r>
      <rPr>
        <b/>
        <sz val="10"/>
        <rFont val="Arial CE"/>
        <charset val="238"/>
      </rPr>
      <t>1.0.</t>
    </r>
  </si>
  <si>
    <r>
      <t xml:space="preserve">© 2014 </t>
    </r>
    <r>
      <rPr>
        <b/>
        <sz val="10"/>
        <rFont val="Arial CE"/>
      </rPr>
      <t>Damian Janicki</t>
    </r>
  </si>
  <si>
    <r>
      <rPr>
        <b/>
        <sz val="13"/>
        <rFont val="Arial"/>
        <family val="2"/>
      </rPr>
      <t xml:space="preserve">  YourSpreadsheets™</t>
    </r>
    <r>
      <rPr>
        <sz val="9"/>
        <rFont val="Arial"/>
        <family val="2"/>
      </rPr>
      <t xml:space="preserve">
</t>
    </r>
    <r>
      <rPr>
        <sz val="10"/>
        <rFont val="Arial"/>
        <family val="2"/>
      </rPr>
      <t xml:space="preserve">   2nd Floor, 52 Marcus Hill, London
   www.YourSpreadsheets.co.uk
   Tel: 020 7542 8734</t>
    </r>
  </si>
  <si>
    <t>TEST PROJECT</t>
  </si>
  <si>
    <r>
      <t xml:space="preserve">Version: </t>
    </r>
    <r>
      <rPr>
        <b/>
        <sz val="10"/>
        <rFont val="Arial CE"/>
      </rPr>
      <t>1.0.</t>
    </r>
  </si>
  <si>
    <t>BUILDING DATA</t>
  </si>
  <si>
    <t>Number of storeys above ground:</t>
  </si>
  <si>
    <t>Number of storeys below ground:</t>
  </si>
  <si>
    <t>Imposed load reduction:</t>
  </si>
  <si>
    <t>include</t>
  </si>
  <si>
    <t>ignore</t>
  </si>
  <si>
    <t>LEVEL</t>
  </si>
  <si>
    <t>X dir.</t>
  </si>
  <si>
    <t>Y dir.</t>
  </si>
  <si>
    <r>
      <t>TOTAL FACTORED LOADS</t>
    </r>
    <r>
      <rPr>
        <sz val="11"/>
        <rFont val="Calibri"/>
        <family val="2"/>
        <scheme val="minor"/>
      </rPr>
      <t xml:space="preserve"> [kN]</t>
    </r>
  </si>
  <si>
    <t>LOADING DATA</t>
  </si>
  <si>
    <t>Number of storeys:</t>
  </si>
  <si>
    <t>Reduction:</t>
  </si>
  <si>
    <t>Revision:</t>
  </si>
  <si>
    <t>Calcs By:</t>
  </si>
  <si>
    <t>Element:</t>
  </si>
  <si>
    <t>Column:</t>
  </si>
  <si>
    <t>Wall:</t>
  </si>
  <si>
    <t>AT GRIDLINE A-5</t>
  </si>
  <si>
    <t>COLUMN</t>
  </si>
  <si>
    <t>WALL</t>
  </si>
  <si>
    <t xml:space="preserve">LOAD TAKE DOWN: </t>
  </si>
  <si>
    <r>
      <t xml:space="preserve">General information:
</t>
    </r>
    <r>
      <rPr>
        <sz val="10"/>
        <rFont val="Arial CE"/>
      </rPr>
      <t>Note: This spreadsheet contains macros. These must be enabled to use this spreadsheet.</t>
    </r>
  </si>
  <si>
    <r>
      <t>LOADED AREA</t>
    </r>
    <r>
      <rPr>
        <sz val="11"/>
        <rFont val="Calibri"/>
        <family val="2"/>
        <scheme val="minor"/>
      </rPr>
      <t xml:space="preserve">
[m]</t>
    </r>
  </si>
  <si>
    <t>[m]</t>
  </si>
  <si>
    <t>LENGTH</t>
  </si>
  <si>
    <t>LOAD</t>
  </si>
  <si>
    <t>[kN/m]</t>
  </si>
  <si>
    <t>UNF. WALL LOAD</t>
  </si>
  <si>
    <r>
      <t>UNFACTORED FLOOR 
LOADS</t>
    </r>
    <r>
      <rPr>
        <sz val="11"/>
        <rFont val="Calibri"/>
        <family val="2"/>
        <scheme val="minor"/>
      </rPr>
      <t xml:space="preserve"> [kN/m</t>
    </r>
    <r>
      <rPr>
        <vertAlign val="superscript"/>
        <sz val="11"/>
        <rFont val="Calibri"/>
        <family val="2"/>
        <scheme val="minor"/>
      </rPr>
      <t>2</t>
    </r>
    <r>
      <rPr>
        <sz val="11"/>
        <rFont val="Calibri"/>
        <family val="2"/>
        <scheme val="minor"/>
      </rPr>
      <t>]</t>
    </r>
  </si>
  <si>
    <r>
      <t xml:space="preserve">TOTAL UNF. 
LOADS </t>
    </r>
    <r>
      <rPr>
        <sz val="11"/>
        <rFont val="Calibri"/>
        <family val="2"/>
        <scheme val="minor"/>
      </rPr>
      <t>[kN]</t>
    </r>
  </si>
  <si>
    <r>
      <t>UNF. LOADS</t>
    </r>
    <r>
      <rPr>
        <sz val="11"/>
        <rFont val="Calibri"/>
        <family val="2"/>
        <scheme val="minor"/>
      </rPr>
      <t xml:space="preserve"> 
</t>
    </r>
    <r>
      <rPr>
        <b/>
        <sz val="11"/>
        <rFont val="Calibri"/>
        <family val="2"/>
        <scheme val="minor"/>
      </rPr>
      <t xml:space="preserve">PER LEVEL </t>
    </r>
    <r>
      <rPr>
        <sz val="11"/>
        <rFont val="Calibri"/>
        <family val="2"/>
        <scheme val="minor"/>
      </rPr>
      <t>[kN]</t>
    </r>
  </si>
  <si>
    <t>Permanent and S.Permanent load safety factor:</t>
  </si>
  <si>
    <t>Variable load safety factor:</t>
  </si>
  <si>
    <t>Variable load reduction:</t>
  </si>
  <si>
    <r>
      <t>VARIABLE LOAD RED.</t>
    </r>
    <r>
      <rPr>
        <sz val="11"/>
        <rFont val="Calibri"/>
        <family val="2"/>
        <scheme val="minor"/>
      </rPr>
      <t xml:space="preserve"> [%]</t>
    </r>
  </si>
  <si>
    <t>PERM.</t>
  </si>
  <si>
    <t>S.PERM.</t>
  </si>
  <si>
    <t>VARIABLE</t>
  </si>
  <si>
    <r>
      <t xml:space="preserve">Spreadsheet provided by: </t>
    </r>
    <r>
      <rPr>
        <b/>
        <sz val="8"/>
        <rFont val="Arial CE"/>
      </rPr>
      <t>www.YourSpreadsheets.co.uk</t>
    </r>
  </si>
  <si>
    <r>
      <rPr>
        <sz val="10"/>
        <rFont val="Arial CE"/>
      </rPr>
      <t xml:space="preserve">The Author takes no liability for use of this spreadsheet and gives no guarantee that it is error free. </t>
    </r>
    <r>
      <rPr>
        <b/>
        <sz val="10"/>
        <rFont val="Arial CE"/>
        <charset val="238"/>
      </rPr>
      <t xml:space="preserve">
</t>
    </r>
    <r>
      <rPr>
        <sz val="10"/>
        <rFont val="Arial CE"/>
      </rPr>
      <t>In no event shall the Author be responsible for any special, incidental or consequential damages whatsoever arising from the use of this spreadsheet, even if the Author has been advised of the possibility of such damage.
This is a FREE spreadsheet. The spreadsheet can be distributed freely but only in its original form.
Reverse-engineering, decompiling or disassembling of this spreadsheet is not allowable.
By using this spreadsheet you understand and agree with the above terms and conditions. You also acknowledge that you do not become the owner of this spreadsheet.</t>
    </r>
    <r>
      <rPr>
        <b/>
        <sz val="10"/>
        <rFont val="Arial CE"/>
        <charset val="238"/>
      </rPr>
      <t xml:space="preserve">
Damian Janicki</t>
    </r>
  </si>
  <si>
    <r>
      <t xml:space="preserve">This spreadsheet is in accordance with EN 1991-1 + UK N.A.
Changelog:
30.12.2014 </t>
    </r>
    <r>
      <rPr>
        <sz val="10"/>
        <color theme="1"/>
        <rFont val="Arial"/>
        <family val="2"/>
      </rPr>
      <t>- official release of the spreadsheets version 1.0.</t>
    </r>
  </si>
  <si>
    <r>
      <t xml:space="preserve">© 2014 </t>
    </r>
    <r>
      <rPr>
        <b/>
        <sz val="11"/>
        <color theme="1"/>
        <rFont val="Calibri"/>
        <family val="2"/>
        <scheme val="minor"/>
      </rPr>
      <t>Damian Janicki</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</si>
</sst>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
    <numFmt numFmtId="166" formatCode="0.000"/>
  </numFmts>
  <fonts count="31">
    <font>
      <sz val="11"/>
      <color theme="1"/>
      <name val="Calibri"/>
      <family val="2"/>
      <scheme val="minor"/>
    </font>
    <font>
      <b/>
      <sz val="11"/>
      <color theme="1"/>
      <name val="Calibri"/>
      <family val="2"/>
      <scheme val="minor"/>
    </font>
    <font>
      <sz val="11"/>
      <name val="Calibri"/>
      <family val="2"/>
      <scheme val="minor"/>
    </font>
    <font>
      <b/>
      <sz val="10"/>
      <name val="Arial CE"/>
    </font>
    <font>
      <b/>
      <sz val="10"/>
      <name val="Arial CE"/>
      <charset val="238"/>
    </font>
    <font>
      <u/>
      <sz val="10"/>
      <color indexed="12"/>
      <name val="Arial CE"/>
      <charset val="238"/>
    </font>
    <font>
      <sz val="10"/>
      <name val="Arial CE"/>
      <charset val="238"/>
    </font>
    <font>
      <b/>
      <sz val="12"/>
      <name val="Arial"/>
      <family val="2"/>
      <charset val="238"/>
    </font>
    <font>
      <sz val="9"/>
      <name val="Arial"/>
      <family val="2"/>
    </font>
    <font>
      <b/>
      <sz val="13"/>
      <name val="Arial"/>
      <family val="2"/>
      <charset val="238"/>
    </font>
    <font>
      <b/>
      <sz val="13"/>
      <name val="Calibri"/>
      <family val="2"/>
      <scheme val="minor"/>
    </font>
    <font>
      <b/>
      <sz val="11"/>
      <name val="Calibri"/>
      <family val="2"/>
      <scheme val="minor"/>
    </font>
    <font>
      <sz val="11"/>
      <name val="Arial CE"/>
      <charset val="238"/>
    </font>
    <font>
      <u/>
      <sz val="11"/>
      <color indexed="12"/>
      <name val="Calibri"/>
      <family val="2"/>
      <scheme val="minor"/>
    </font>
    <font>
      <b/>
      <sz val="11"/>
      <color rgb="FF0000CC"/>
      <name val="Calibri"/>
      <family val="2"/>
      <scheme val="minor"/>
    </font>
    <font>
      <i/>
      <sz val="8"/>
      <name val="Arial CE"/>
    </font>
    <font>
      <b/>
      <sz val="13"/>
      <name val="Arial"/>
      <family val="2"/>
    </font>
    <font>
      <sz val="10"/>
      <name val="Arial"/>
      <family val="2"/>
    </font>
    <font>
      <sz val="10"/>
      <name val="Calibri"/>
      <family val="2"/>
      <scheme val="minor"/>
    </font>
    <font>
      <sz val="9"/>
      <color indexed="81"/>
      <name val="Tahoma"/>
      <family val="2"/>
    </font>
    <font>
      <vertAlign val="superscript"/>
      <sz val="11"/>
      <name val="Calibri"/>
      <family val="2"/>
      <scheme val="minor"/>
    </font>
    <font>
      <b/>
      <sz val="10"/>
      <color rgb="FF0000CC"/>
      <name val="Calibri"/>
      <family val="2"/>
      <scheme val="minor"/>
    </font>
    <font>
      <b/>
      <sz val="14"/>
      <name val="Calibri"/>
      <family val="2"/>
      <scheme val="minor"/>
    </font>
    <font>
      <sz val="11"/>
      <color rgb="FF0000CC"/>
      <name val="Calibri"/>
      <family val="2"/>
      <scheme val="minor"/>
    </font>
    <font>
      <b/>
      <sz val="14"/>
      <color rgb="FF0000CC"/>
      <name val="Calibri"/>
      <family val="2"/>
      <scheme val="minor"/>
    </font>
    <font>
      <sz val="10"/>
      <name val="Arial CE"/>
    </font>
    <font>
      <b/>
      <sz val="10"/>
      <name val="Arial"/>
      <family val="2"/>
    </font>
    <font>
      <sz val="10"/>
      <color theme="1"/>
      <name val="Arial"/>
      <family val="2"/>
    </font>
    <font>
      <b/>
      <sz val="11"/>
      <color rgb="FFFF0000"/>
      <name val="Calibri"/>
      <family val="2"/>
      <scheme val="minor"/>
    </font>
    <font>
      <sz val="8"/>
      <name val="Arial CE"/>
    </font>
    <font>
      <b/>
      <sz val="8"/>
      <name val="Arial CE"/>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CC"/>
        <bgColor indexed="64"/>
      </patternFill>
    </fill>
    <fill>
      <patternFill patternType="solid">
        <fgColor rgb="FFC0C0C0"/>
        <bgColor indexed="64"/>
      </patternFill>
    </fill>
  </fills>
  <borders count="52">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dotted">
        <color indexed="64"/>
      </top>
      <bottom/>
      <diagonal/>
    </border>
    <border>
      <left/>
      <right/>
      <top style="dotted">
        <color indexed="64"/>
      </top>
      <bottom style="thin">
        <color indexed="64"/>
      </bottom>
      <diagonal/>
    </border>
    <border>
      <left/>
      <right/>
      <top/>
      <bottom style="dotted">
        <color indexed="64"/>
      </bottom>
      <diagonal/>
    </border>
    <border>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6" fillId="0" borderId="0"/>
    <xf numFmtId="0" fontId="6" fillId="0" borderId="0"/>
  </cellStyleXfs>
  <cellXfs count="176">
    <xf numFmtId="0" fontId="0" fillId="0" borderId="0" xfId="0"/>
    <xf numFmtId="0" fontId="0" fillId="2" borderId="0" xfId="0" applyFill="1" applyProtection="1">
      <protection locked="0"/>
    </xf>
    <xf numFmtId="0" fontId="0" fillId="2" borderId="0" xfId="0" applyFill="1"/>
    <xf numFmtId="49" fontId="0" fillId="2" borderId="0" xfId="0" applyNumberFormat="1" applyFill="1"/>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8" xfId="0" applyFont="1" applyFill="1" applyBorder="1" applyAlignment="1">
      <alignment vertical="center" wrapText="1"/>
    </xf>
    <xf numFmtId="0" fontId="4" fillId="0" borderId="1" xfId="0" applyFont="1" applyFill="1" applyBorder="1" applyAlignment="1">
      <alignment vertical="center" wrapText="1"/>
    </xf>
    <xf numFmtId="0" fontId="4" fillId="0" borderId="4" xfId="0" applyFont="1" applyFill="1" applyBorder="1" applyAlignment="1">
      <alignment vertical="center" wrapText="1"/>
    </xf>
    <xf numFmtId="0" fontId="12" fillId="0" borderId="2" xfId="0" applyFont="1" applyFill="1" applyBorder="1" applyAlignment="1" applyProtection="1">
      <alignment vertical="center"/>
      <protection hidden="1"/>
    </xf>
    <xf numFmtId="0" fontId="6" fillId="0" borderId="2" xfId="0" applyFont="1" applyFill="1" applyBorder="1" applyProtection="1">
      <protection hidden="1"/>
    </xf>
    <xf numFmtId="0" fontId="13" fillId="0" borderId="0" xfId="1" applyFont="1" applyFill="1" applyBorder="1" applyAlignment="1" applyProtection="1">
      <protection hidden="1"/>
    </xf>
    <xf numFmtId="0" fontId="2" fillId="0" borderId="0" xfId="0" applyFont="1" applyFill="1" applyBorder="1" applyProtection="1">
      <protection hidden="1"/>
    </xf>
    <xf numFmtId="2" fontId="6" fillId="0" borderId="5" xfId="0" applyNumberFormat="1" applyFont="1" applyFill="1" applyBorder="1" applyProtection="1">
      <protection hidden="1"/>
    </xf>
    <xf numFmtId="2" fontId="6" fillId="0" borderId="5" xfId="0" applyNumberFormat="1" applyFont="1" applyFill="1" applyBorder="1" applyAlignment="1" applyProtection="1">
      <alignment horizontal="left"/>
      <protection hidden="1"/>
    </xf>
    <xf numFmtId="0" fontId="6" fillId="0" borderId="21" xfId="0" applyFont="1" applyFill="1" applyBorder="1" applyProtection="1">
      <protection hidden="1"/>
    </xf>
    <xf numFmtId="0" fontId="6" fillId="0" borderId="6" xfId="0" applyFont="1" applyFill="1" applyBorder="1" applyProtection="1">
      <protection hidden="1"/>
    </xf>
    <xf numFmtId="2" fontId="6" fillId="0" borderId="7" xfId="0" applyNumberFormat="1" applyFont="1" applyFill="1" applyBorder="1" applyProtection="1">
      <protection hidden="1"/>
    </xf>
    <xf numFmtId="0" fontId="6" fillId="5" borderId="0" xfId="0" applyFont="1" applyFill="1" applyProtection="1">
      <protection hidden="1"/>
    </xf>
    <xf numFmtId="0" fontId="0" fillId="5" borderId="0" xfId="0" applyFill="1"/>
    <xf numFmtId="0" fontId="1" fillId="5" borderId="0" xfId="0" applyFont="1" applyFill="1"/>
    <xf numFmtId="2" fontId="14" fillId="4" borderId="3" xfId="0" applyNumberFormat="1" applyFont="1" applyFill="1" applyBorder="1" applyAlignment="1" applyProtection="1">
      <alignment horizontal="center" vertical="center"/>
      <protection locked="0"/>
    </xf>
    <xf numFmtId="0" fontId="18" fillId="4" borderId="25" xfId="0" applyFont="1" applyFill="1" applyBorder="1" applyAlignment="1" applyProtection="1">
      <alignment horizontal="center" vertical="center"/>
    </xf>
    <xf numFmtId="0" fontId="18" fillId="4" borderId="26"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6" xfId="0" applyFont="1" applyFill="1" applyBorder="1" applyAlignment="1" applyProtection="1">
      <alignment horizontal="center" vertical="center"/>
    </xf>
    <xf numFmtId="0" fontId="21" fillId="4" borderId="27" xfId="0" applyFont="1" applyFill="1" applyBorder="1" applyAlignment="1" applyProtection="1">
      <alignment horizontal="center" vertical="center"/>
    </xf>
    <xf numFmtId="165" fontId="0" fillId="5" borderId="0" xfId="0" applyNumberFormat="1" applyFill="1"/>
    <xf numFmtId="0" fontId="1" fillId="5" borderId="10" xfId="0" applyFont="1" applyFill="1" applyBorder="1"/>
    <xf numFmtId="0" fontId="1" fillId="5" borderId="12" xfId="0" applyFont="1" applyFill="1" applyBorder="1"/>
    <xf numFmtId="2" fontId="6" fillId="0" borderId="9" xfId="0" applyNumberFormat="1" applyFont="1" applyFill="1" applyBorder="1" applyProtection="1">
      <protection hidden="1"/>
    </xf>
    <xf numFmtId="1" fontId="14" fillId="4" borderId="12" xfId="0" applyNumberFormat="1" applyFont="1" applyFill="1" applyBorder="1" applyAlignment="1" applyProtection="1">
      <alignment horizontal="center" vertical="center"/>
      <protection locked="0"/>
    </xf>
    <xf numFmtId="1" fontId="14" fillId="4" borderId="3" xfId="0" applyNumberFormat="1" applyFont="1" applyFill="1" applyBorder="1" applyAlignment="1" applyProtection="1">
      <alignment horizontal="center" vertical="center"/>
      <protection locked="0"/>
    </xf>
    <xf numFmtId="0" fontId="14" fillId="4" borderId="4" xfId="0" applyNumberFormat="1" applyFont="1" applyFill="1" applyBorder="1" applyAlignment="1" applyProtection="1">
      <alignment horizontal="center" vertical="center"/>
      <protection locked="0"/>
    </xf>
    <xf numFmtId="2" fontId="14" fillId="4" borderId="12" xfId="0" applyNumberFormat="1" applyFont="1" applyFill="1" applyBorder="1" applyAlignment="1" applyProtection="1">
      <alignment horizontal="center" vertical="center"/>
      <protection locked="0"/>
    </xf>
    <xf numFmtId="0" fontId="0" fillId="5" borderId="0" xfId="0" applyFill="1" applyAlignment="1">
      <alignment horizontal="left" vertical="center"/>
    </xf>
    <xf numFmtId="0" fontId="9" fillId="0" borderId="11" xfId="0" applyFont="1" applyFill="1" applyBorder="1" applyAlignment="1" applyProtection="1">
      <alignment vertical="center" wrapText="1"/>
    </xf>
    <xf numFmtId="0" fontId="0" fillId="5" borderId="2" xfId="0" applyFill="1" applyBorder="1" applyProtection="1">
      <protection locked="0"/>
    </xf>
    <xf numFmtId="0" fontId="0" fillId="5" borderId="3" xfId="0" applyFill="1" applyBorder="1" applyProtection="1">
      <protection locked="0"/>
    </xf>
    <xf numFmtId="0" fontId="0" fillId="5" borderId="8" xfId="0" applyFill="1" applyBorder="1" applyProtection="1">
      <protection locked="0"/>
    </xf>
    <xf numFmtId="0" fontId="0" fillId="5" borderId="4" xfId="0" applyFill="1" applyBorder="1" applyProtection="1">
      <protection locked="0"/>
    </xf>
    <xf numFmtId="0" fontId="4" fillId="0" borderId="10" xfId="3" applyFont="1" applyFill="1" applyBorder="1" applyAlignment="1" applyProtection="1">
      <alignment vertical="center" wrapText="1"/>
      <protection hidden="1"/>
    </xf>
    <xf numFmtId="0" fontId="4" fillId="0" borderId="12" xfId="3" applyFont="1" applyFill="1" applyBorder="1" applyAlignment="1" applyProtection="1">
      <alignment vertical="center"/>
      <protection hidden="1"/>
    </xf>
    <xf numFmtId="0" fontId="4" fillId="0" borderId="2" xfId="3" applyFont="1" applyFill="1" applyBorder="1" applyAlignment="1" applyProtection="1">
      <alignment vertical="center" wrapText="1"/>
      <protection hidden="1"/>
    </xf>
    <xf numFmtId="0" fontId="4" fillId="0" borderId="3" xfId="3" applyFont="1" applyFill="1" applyBorder="1" applyAlignment="1" applyProtection="1">
      <alignment vertical="center"/>
      <protection hidden="1"/>
    </xf>
    <xf numFmtId="0" fontId="4" fillId="0" borderId="8" xfId="3" applyFont="1" applyFill="1" applyBorder="1" applyAlignment="1" applyProtection="1">
      <alignment vertical="center"/>
      <protection hidden="1"/>
    </xf>
    <xf numFmtId="0" fontId="4" fillId="0" borderId="4" xfId="3" applyFont="1" applyFill="1" applyBorder="1" applyAlignment="1" applyProtection="1">
      <alignment vertical="center"/>
      <protection hidden="1"/>
    </xf>
    <xf numFmtId="0" fontId="6" fillId="2" borderId="0" xfId="3" applyFill="1" applyProtection="1">
      <protection hidden="1"/>
    </xf>
    <xf numFmtId="0" fontId="4" fillId="0" borderId="11" xfId="3" applyFont="1" applyFill="1" applyBorder="1" applyAlignment="1" applyProtection="1">
      <alignment vertical="center" wrapText="1"/>
      <protection hidden="1"/>
    </xf>
    <xf numFmtId="0" fontId="4" fillId="0" borderId="12" xfId="3" applyFont="1" applyFill="1" applyBorder="1" applyAlignment="1" applyProtection="1">
      <alignment vertical="center" wrapText="1"/>
      <protection hidden="1"/>
    </xf>
    <xf numFmtId="0" fontId="4" fillId="0" borderId="3" xfId="3" applyFont="1" applyFill="1" applyBorder="1" applyAlignment="1" applyProtection="1">
      <alignment vertical="center" wrapText="1"/>
      <protection hidden="1"/>
    </xf>
    <xf numFmtId="0" fontId="4" fillId="0" borderId="8" xfId="3" applyFont="1" applyFill="1" applyBorder="1" applyAlignment="1" applyProtection="1">
      <alignment vertical="center" wrapText="1"/>
      <protection hidden="1"/>
    </xf>
    <xf numFmtId="0" fontId="4" fillId="0" borderId="1" xfId="3" applyFont="1" applyFill="1" applyBorder="1" applyAlignment="1" applyProtection="1">
      <alignment vertical="center" wrapText="1"/>
      <protection hidden="1"/>
    </xf>
    <xf numFmtId="0" fontId="4" fillId="0" borderId="4" xfId="3" applyFont="1" applyFill="1" applyBorder="1" applyAlignment="1" applyProtection="1">
      <alignment vertical="center" wrapText="1"/>
      <protection hidden="1"/>
    </xf>
    <xf numFmtId="165" fontId="2" fillId="4" borderId="39" xfId="0" applyNumberFormat="1" applyFont="1" applyFill="1" applyBorder="1" applyAlignment="1" applyProtection="1">
      <alignment horizontal="center" vertical="center" shrinkToFit="1"/>
      <protection hidden="1"/>
    </xf>
    <xf numFmtId="165" fontId="2" fillId="4" borderId="38" xfId="0" applyNumberFormat="1" applyFont="1" applyFill="1" applyBorder="1" applyAlignment="1" applyProtection="1">
      <alignment horizontal="center" vertical="center" shrinkToFit="1"/>
      <protection hidden="1"/>
    </xf>
    <xf numFmtId="165" fontId="2" fillId="4" borderId="33" xfId="0" applyNumberFormat="1" applyFont="1" applyFill="1" applyBorder="1" applyAlignment="1" applyProtection="1">
      <alignment horizontal="center" vertical="center" shrinkToFit="1"/>
      <protection hidden="1"/>
    </xf>
    <xf numFmtId="165" fontId="2" fillId="4" borderId="32" xfId="0" applyNumberFormat="1" applyFont="1" applyFill="1" applyBorder="1" applyAlignment="1" applyProtection="1">
      <alignment horizontal="center" vertical="center" shrinkToFit="1"/>
      <protection hidden="1"/>
    </xf>
    <xf numFmtId="0" fontId="2" fillId="0" borderId="11" xfId="0" applyFont="1" applyFill="1" applyBorder="1" applyAlignment="1" applyProtection="1">
      <alignment vertical="center"/>
      <protection hidden="1"/>
    </xf>
    <xf numFmtId="0" fontId="15" fillId="0" borderId="6" xfId="1" applyFont="1" applyFill="1" applyBorder="1" applyAlignment="1" applyProtection="1">
      <alignment horizontal="left"/>
    </xf>
    <xf numFmtId="0" fontId="0" fillId="0" borderId="14"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165" fontId="2" fillId="4" borderId="35" xfId="0" applyNumberFormat="1" applyFont="1" applyFill="1" applyBorder="1" applyAlignment="1" applyProtection="1">
      <alignment horizontal="center" vertical="center" shrinkToFit="1"/>
      <protection hidden="1"/>
    </xf>
    <xf numFmtId="0" fontId="18" fillId="4" borderId="20" xfId="0" applyFont="1" applyFill="1" applyBorder="1" applyAlignment="1" applyProtection="1">
      <alignment horizontal="center" vertical="center"/>
    </xf>
    <xf numFmtId="0" fontId="21" fillId="4" borderId="45"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1" fontId="2" fillId="4" borderId="37" xfId="0" applyNumberFormat="1" applyFont="1" applyFill="1" applyBorder="1" applyAlignment="1" applyProtection="1">
      <alignment horizontal="center" vertical="center" shrinkToFit="1"/>
      <protection hidden="1"/>
    </xf>
    <xf numFmtId="2" fontId="23" fillId="4" borderId="37" xfId="0" applyNumberFormat="1" applyFont="1" applyFill="1" applyBorder="1" applyAlignment="1" applyProtection="1">
      <alignment horizontal="center" vertical="center" shrinkToFit="1"/>
      <protection locked="0"/>
    </xf>
    <xf numFmtId="2" fontId="23" fillId="4" borderId="38" xfId="0" applyNumberFormat="1" applyFont="1" applyFill="1" applyBorder="1" applyAlignment="1" applyProtection="1">
      <alignment horizontal="center" vertical="center" shrinkToFit="1"/>
      <protection locked="0"/>
    </xf>
    <xf numFmtId="2" fontId="23" fillId="4" borderId="39" xfId="0" applyNumberFormat="1" applyFont="1" applyFill="1" applyBorder="1" applyAlignment="1" applyProtection="1">
      <alignment horizontal="center" vertical="center" shrinkToFit="1"/>
      <protection locked="0"/>
    </xf>
    <xf numFmtId="2" fontId="23" fillId="4" borderId="40" xfId="0" applyNumberFormat="1" applyFont="1" applyFill="1" applyBorder="1" applyAlignment="1" applyProtection="1">
      <alignment horizontal="center" vertical="center" shrinkToFit="1"/>
      <protection locked="0"/>
    </xf>
    <xf numFmtId="2" fontId="23" fillId="4" borderId="46" xfId="0" applyNumberFormat="1" applyFont="1" applyFill="1" applyBorder="1" applyAlignment="1" applyProtection="1">
      <alignment horizontal="center" vertical="center" shrinkToFit="1"/>
      <protection locked="0"/>
    </xf>
    <xf numFmtId="0" fontId="2" fillId="4" borderId="31" xfId="0" applyFont="1" applyFill="1" applyBorder="1" applyAlignment="1" applyProtection="1">
      <alignment horizontal="center" vertical="center" shrinkToFit="1"/>
      <protection hidden="1"/>
    </xf>
    <xf numFmtId="2" fontId="23" fillId="4" borderId="31" xfId="0" applyNumberFormat="1" applyFont="1" applyFill="1" applyBorder="1" applyAlignment="1" applyProtection="1">
      <alignment horizontal="center" vertical="center" shrinkToFit="1"/>
      <protection locked="0"/>
    </xf>
    <xf numFmtId="2" fontId="23" fillId="4" borderId="32" xfId="0" applyNumberFormat="1" applyFont="1" applyFill="1" applyBorder="1" applyAlignment="1" applyProtection="1">
      <alignment horizontal="center" vertical="center" shrinkToFit="1"/>
      <protection locked="0"/>
    </xf>
    <xf numFmtId="2" fontId="23" fillId="4" borderId="33" xfId="0" applyNumberFormat="1" applyFont="1" applyFill="1" applyBorder="1" applyAlignment="1" applyProtection="1">
      <alignment horizontal="center" vertical="center" shrinkToFit="1"/>
      <protection locked="0"/>
    </xf>
    <xf numFmtId="2" fontId="23" fillId="4" borderId="34" xfId="0" applyNumberFormat="1" applyFont="1" applyFill="1" applyBorder="1" applyAlignment="1" applyProtection="1">
      <alignment horizontal="center" vertical="center" shrinkToFit="1"/>
      <protection locked="0"/>
    </xf>
    <xf numFmtId="2" fontId="23" fillId="4" borderId="42" xfId="0" applyNumberFormat="1" applyFont="1" applyFill="1" applyBorder="1" applyAlignment="1" applyProtection="1">
      <alignment horizontal="center" vertical="center" shrinkToFit="1"/>
      <protection locked="0"/>
    </xf>
    <xf numFmtId="2" fontId="23" fillId="4" borderId="43" xfId="0" applyNumberFormat="1" applyFont="1" applyFill="1" applyBorder="1" applyAlignment="1" applyProtection="1">
      <alignment horizontal="center" vertical="center" shrinkToFit="1"/>
      <protection locked="0"/>
    </xf>
    <xf numFmtId="2" fontId="23" fillId="4" borderId="36" xfId="0" applyNumberFormat="1" applyFont="1" applyFill="1" applyBorder="1" applyAlignment="1" applyProtection="1">
      <alignment horizontal="center" vertical="center" shrinkToFit="1"/>
      <protection locked="0"/>
    </xf>
    <xf numFmtId="2" fontId="23" fillId="4" borderId="44" xfId="0" applyNumberFormat="1" applyFont="1" applyFill="1" applyBorder="1" applyAlignment="1" applyProtection="1">
      <alignment horizontal="center" vertical="center" shrinkToFit="1"/>
      <protection locked="0"/>
    </xf>
    <xf numFmtId="2" fontId="23" fillId="4" borderId="25" xfId="0" applyNumberFormat="1" applyFont="1" applyFill="1" applyBorder="1" applyAlignment="1" applyProtection="1">
      <alignment horizontal="center" vertical="center" shrinkToFit="1"/>
      <protection locked="0"/>
    </xf>
    <xf numFmtId="0" fontId="14" fillId="4" borderId="4" xfId="0" applyFont="1" applyFill="1" applyBorder="1" applyAlignment="1" applyProtection="1">
      <alignment horizontal="center" vertical="center" shrinkToFit="1"/>
      <protection locked="0"/>
    </xf>
    <xf numFmtId="1" fontId="2" fillId="4" borderId="31" xfId="0" applyNumberFormat="1" applyFont="1" applyFill="1" applyBorder="1" applyAlignment="1" applyProtection="1">
      <alignment horizontal="center" vertical="center" shrinkToFit="1"/>
      <protection hidden="1"/>
    </xf>
    <xf numFmtId="1" fontId="2" fillId="4" borderId="48" xfId="0" applyNumberFormat="1" applyFont="1" applyFill="1" applyBorder="1" applyAlignment="1" applyProtection="1">
      <alignment horizontal="center" vertical="center" shrinkToFit="1"/>
      <protection hidden="1"/>
    </xf>
    <xf numFmtId="1" fontId="2" fillId="4" borderId="19" xfId="0" applyNumberFormat="1" applyFont="1" applyFill="1" applyBorder="1" applyAlignment="1" applyProtection="1">
      <alignment horizontal="center" vertical="center" shrinkToFit="1"/>
      <protection hidden="1"/>
    </xf>
    <xf numFmtId="165" fontId="2" fillId="4" borderId="49" xfId="0" applyNumberFormat="1" applyFont="1" applyFill="1" applyBorder="1" applyAlignment="1" applyProtection="1">
      <alignment horizontal="center" vertical="center" shrinkToFit="1"/>
      <protection hidden="1"/>
    </xf>
    <xf numFmtId="165" fontId="2" fillId="4" borderId="28" xfId="0" applyNumberFormat="1" applyFont="1" applyFill="1" applyBorder="1" applyAlignment="1" applyProtection="1">
      <alignment horizontal="center" vertical="center" shrinkToFit="1"/>
      <protection hidden="1"/>
    </xf>
    <xf numFmtId="0" fontId="6" fillId="0" borderId="10" xfId="0" applyFont="1" applyFill="1" applyBorder="1" applyAlignment="1" applyProtection="1">
      <alignment vertical="center"/>
      <protection locked="0"/>
    </xf>
    <xf numFmtId="0" fontId="7" fillId="0" borderId="11" xfId="0" applyFont="1" applyFill="1" applyBorder="1" applyAlignment="1" applyProtection="1">
      <alignment vertical="center" wrapText="1"/>
      <protection locked="0"/>
    </xf>
    <xf numFmtId="0" fontId="6" fillId="0" borderId="2"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0" fillId="0" borderId="0" xfId="0" applyFill="1" applyBorder="1" applyAlignment="1" applyProtection="1">
      <protection locked="0"/>
    </xf>
    <xf numFmtId="0" fontId="14" fillId="0" borderId="14" xfId="0" applyFont="1" applyFill="1" applyBorder="1" applyAlignment="1" applyProtection="1">
      <alignment horizontal="center" vertical="center"/>
      <protection locked="0"/>
    </xf>
    <xf numFmtId="0" fontId="0" fillId="5" borderId="1" xfId="0" applyFill="1" applyBorder="1" applyAlignment="1" applyProtection="1">
      <alignment horizontal="left"/>
      <protection hidden="1"/>
    </xf>
    <xf numFmtId="0" fontId="11" fillId="4" borderId="10"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0" fillId="5" borderId="1" xfId="0" applyFill="1" applyBorder="1" applyAlignment="1" applyProtection="1">
      <alignment horizontal="right"/>
      <protection hidden="1"/>
    </xf>
    <xf numFmtId="0" fontId="28" fillId="0" borderId="1" xfId="0" applyFont="1" applyFill="1" applyBorder="1" applyAlignment="1" applyProtection="1">
      <alignment horizontal="center" vertical="center"/>
      <protection hidden="1"/>
    </xf>
    <xf numFmtId="0" fontId="1" fillId="4" borderId="14" xfId="0" applyFont="1" applyFill="1" applyBorder="1" applyAlignment="1">
      <alignment horizontal="center" vertical="center" shrinkToFit="1"/>
    </xf>
    <xf numFmtId="0" fontId="1" fillId="4" borderId="17" xfId="0" applyFont="1" applyFill="1" applyBorder="1" applyAlignment="1">
      <alignment horizontal="center" vertical="center" shrinkToFit="1"/>
    </xf>
    <xf numFmtId="0" fontId="18" fillId="4" borderId="19" xfId="0" applyFont="1" applyFill="1" applyBorder="1" applyAlignment="1" applyProtection="1">
      <alignment horizontal="center" vertical="center"/>
    </xf>
    <xf numFmtId="0" fontId="18" fillId="4" borderId="47" xfId="0" applyFont="1" applyFill="1" applyBorder="1" applyAlignment="1" applyProtection="1">
      <alignment horizontal="center" vertical="center"/>
    </xf>
    <xf numFmtId="0" fontId="11" fillId="4" borderId="10"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xf>
    <xf numFmtId="0" fontId="11" fillId="4" borderId="12" xfId="0" applyFont="1" applyFill="1" applyBorder="1" applyAlignment="1" applyProtection="1">
      <alignment horizontal="center" vertical="center" wrapText="1"/>
    </xf>
    <xf numFmtId="0" fontId="11" fillId="4" borderId="37" xfId="0" applyFont="1" applyFill="1" applyBorder="1" applyAlignment="1" applyProtection="1">
      <alignment horizontal="center" vertical="center" wrapText="1"/>
    </xf>
    <xf numFmtId="0" fontId="11" fillId="4" borderId="46" xfId="0" applyFont="1" applyFill="1" applyBorder="1" applyAlignment="1" applyProtection="1">
      <alignment horizontal="center" vertical="center" wrapText="1"/>
    </xf>
    <xf numFmtId="0" fontId="11" fillId="4" borderId="41" xfId="0" applyFont="1" applyFill="1" applyBorder="1" applyAlignment="1" applyProtection="1">
      <alignment horizontal="center" vertical="center" wrapText="1"/>
    </xf>
    <xf numFmtId="0" fontId="22" fillId="4" borderId="14" xfId="0" applyFont="1" applyFill="1" applyBorder="1" applyAlignment="1" applyProtection="1">
      <alignment horizontal="right" vertical="center"/>
    </xf>
    <xf numFmtId="0" fontId="22" fillId="4" borderId="17" xfId="0" applyFont="1" applyFill="1" applyBorder="1" applyAlignment="1" applyProtection="1">
      <alignment horizontal="right" vertical="center"/>
    </xf>
    <xf numFmtId="0" fontId="24" fillId="4" borderId="17" xfId="0" applyFont="1" applyFill="1" applyBorder="1" applyAlignment="1" applyProtection="1">
      <alignment horizontal="left" vertical="center" indent="1"/>
      <protection locked="0"/>
    </xf>
    <xf numFmtId="0" fontId="24" fillId="4" borderId="18" xfId="0" applyFont="1" applyFill="1" applyBorder="1" applyAlignment="1" applyProtection="1">
      <alignment horizontal="left" vertical="center" indent="1"/>
      <protection locked="0"/>
    </xf>
    <xf numFmtId="0" fontId="2" fillId="4" borderId="10" xfId="0" applyFont="1" applyFill="1" applyBorder="1" applyAlignment="1" applyProtection="1">
      <alignment horizontal="right" vertical="center"/>
    </xf>
    <xf numFmtId="0" fontId="2" fillId="4" borderId="11" xfId="0" applyFont="1" applyFill="1" applyBorder="1" applyAlignment="1" applyProtection="1">
      <alignment horizontal="right" vertical="center"/>
    </xf>
    <xf numFmtId="0" fontId="2" fillId="4" borderId="2" xfId="0" applyFont="1" applyFill="1" applyBorder="1" applyAlignment="1" applyProtection="1">
      <alignment horizontal="right" vertical="center"/>
    </xf>
    <xf numFmtId="0" fontId="2" fillId="4" borderId="0" xfId="0" applyFont="1" applyFill="1" applyBorder="1" applyAlignment="1" applyProtection="1">
      <alignment horizontal="right" vertical="center"/>
    </xf>
    <xf numFmtId="0" fontId="2" fillId="4" borderId="8" xfId="0" applyFont="1" applyFill="1" applyBorder="1" applyAlignment="1" applyProtection="1">
      <alignment horizontal="right" vertical="center"/>
    </xf>
    <xf numFmtId="0" fontId="2" fillId="4" borderId="1" xfId="0" applyFont="1" applyFill="1" applyBorder="1" applyAlignment="1" applyProtection="1">
      <alignment horizontal="right" vertical="center"/>
    </xf>
    <xf numFmtId="165" fontId="2" fillId="4" borderId="31" xfId="0" applyNumberFormat="1" applyFont="1" applyFill="1" applyBorder="1" applyAlignment="1" applyProtection="1">
      <alignment horizontal="center" vertical="center" shrinkToFit="1"/>
      <protection hidden="1"/>
    </xf>
    <xf numFmtId="165" fontId="2" fillId="4" borderId="51" xfId="0" applyNumberFormat="1" applyFont="1" applyFill="1" applyBorder="1" applyAlignment="1" applyProtection="1">
      <alignment horizontal="center" vertical="center" shrinkToFit="1"/>
      <protection hidden="1"/>
    </xf>
    <xf numFmtId="0" fontId="29" fillId="0" borderId="6" xfId="1" applyFont="1" applyFill="1" applyBorder="1" applyAlignment="1" applyProtection="1">
      <alignment horizontal="left"/>
    </xf>
    <xf numFmtId="0" fontId="11" fillId="4" borderId="2"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0" fontId="11" fillId="4" borderId="22" xfId="0" applyFont="1" applyFill="1" applyBorder="1" applyAlignment="1" applyProtection="1">
      <alignment horizontal="center" vertical="center"/>
    </xf>
    <xf numFmtId="0" fontId="11" fillId="4" borderId="24" xfId="0" applyFont="1" applyFill="1" applyBorder="1" applyAlignment="1" applyProtection="1">
      <alignment horizontal="center" vertical="center"/>
    </xf>
    <xf numFmtId="0" fontId="11" fillId="4" borderId="23" xfId="0" applyFont="1" applyFill="1" applyBorder="1" applyAlignment="1" applyProtection="1">
      <alignment horizontal="center" vertical="center"/>
    </xf>
    <xf numFmtId="0" fontId="11" fillId="4" borderId="12"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166" fontId="1" fillId="4" borderId="29" xfId="0" applyNumberFormat="1" applyFont="1" applyFill="1" applyBorder="1" applyAlignment="1" applyProtection="1">
      <alignment horizontal="center" vertical="center" shrinkToFit="1"/>
      <protection hidden="1"/>
    </xf>
    <xf numFmtId="0" fontId="1" fillId="4" borderId="30" xfId="0" applyFont="1" applyFill="1" applyBorder="1" applyAlignment="1" applyProtection="1">
      <alignment horizontal="center" vertical="center" shrinkToFit="1"/>
      <protection hidden="1"/>
    </xf>
    <xf numFmtId="2" fontId="11" fillId="0" borderId="16" xfId="0" applyNumberFormat="1" applyFont="1" applyFill="1" applyBorder="1" applyAlignment="1" applyProtection="1">
      <alignment horizontal="center" vertical="center"/>
      <protection locked="0"/>
    </xf>
    <xf numFmtId="2" fontId="11" fillId="0" borderId="17" xfId="0" applyNumberFormat="1" applyFont="1" applyFill="1" applyBorder="1" applyAlignment="1" applyProtection="1">
      <alignment horizontal="center" vertical="center"/>
      <protection locked="0"/>
    </xf>
    <xf numFmtId="2" fontId="11" fillId="0" borderId="13" xfId="0" applyNumberFormat="1" applyFont="1" applyFill="1" applyBorder="1" applyAlignment="1" applyProtection="1">
      <alignment horizontal="center" vertical="center"/>
      <protection locked="0"/>
    </xf>
    <xf numFmtId="164" fontId="11" fillId="0" borderId="16" xfId="0" applyNumberFormat="1" applyFont="1" applyFill="1" applyBorder="1" applyAlignment="1" applyProtection="1">
      <alignment horizontal="center" vertical="center"/>
      <protection locked="0"/>
    </xf>
    <xf numFmtId="164" fontId="11" fillId="0" borderId="17" xfId="0" applyNumberFormat="1" applyFont="1" applyFill="1" applyBorder="1" applyAlignment="1" applyProtection="1">
      <alignment horizontal="center" vertical="center"/>
      <protection locked="0"/>
    </xf>
    <xf numFmtId="164" fontId="11" fillId="0" borderId="13" xfId="0" applyNumberFormat="1" applyFont="1" applyFill="1" applyBorder="1" applyAlignment="1" applyProtection="1">
      <alignment horizontal="center" vertical="center"/>
      <protection locked="0"/>
    </xf>
    <xf numFmtId="165" fontId="2" fillId="4" borderId="48" xfId="0" applyNumberFormat="1" applyFont="1" applyFill="1" applyBorder="1" applyAlignment="1" applyProtection="1">
      <alignment horizontal="center" vertical="center" shrinkToFit="1"/>
      <protection hidden="1"/>
    </xf>
    <xf numFmtId="165" fontId="2" fillId="4" borderId="50" xfId="0" applyNumberFormat="1" applyFont="1" applyFill="1" applyBorder="1" applyAlignment="1" applyProtection="1">
      <alignment horizontal="center" vertical="center" shrinkToFit="1"/>
      <protection hidden="1"/>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15" xfId="0" applyFont="1" applyFill="1" applyBorder="1" applyAlignment="1" applyProtection="1">
      <alignment horizontal="center" vertical="center"/>
    </xf>
    <xf numFmtId="0" fontId="10" fillId="0" borderId="16" xfId="0" applyFont="1" applyFill="1" applyBorder="1" applyAlignment="1" applyProtection="1">
      <alignment horizontal="left" vertical="center" indent="1"/>
      <protection locked="0"/>
    </xf>
    <xf numFmtId="0" fontId="10" fillId="0" borderId="17" xfId="0" applyFont="1" applyFill="1" applyBorder="1" applyAlignment="1" applyProtection="1">
      <alignment horizontal="left" vertical="center" indent="1"/>
      <protection locked="0"/>
    </xf>
    <xf numFmtId="0" fontId="10" fillId="0" borderId="18" xfId="0" applyFont="1" applyFill="1" applyBorder="1" applyAlignment="1" applyProtection="1">
      <alignment horizontal="left" vertical="center" indent="1"/>
      <protection locked="0"/>
    </xf>
    <xf numFmtId="0" fontId="8" fillId="0" borderId="11" xfId="0" applyFont="1" applyFill="1" applyBorder="1" applyAlignment="1" applyProtection="1">
      <alignment horizontal="left" vertical="center" wrapText="1" indent="1"/>
      <protection locked="0"/>
    </xf>
    <xf numFmtId="0" fontId="8" fillId="0" borderId="0" xfId="0" applyFont="1" applyFill="1" applyBorder="1" applyAlignment="1" applyProtection="1">
      <alignment horizontal="left" vertical="center" wrapText="1" indent="1"/>
      <protection locked="0"/>
    </xf>
    <xf numFmtId="0" fontId="10"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11" fillId="4" borderId="14" xfId="0" applyFont="1" applyFill="1" applyBorder="1" applyAlignment="1" applyProtection="1">
      <alignment horizontal="center" vertical="center"/>
    </xf>
    <xf numFmtId="0" fontId="11" fillId="4" borderId="17" xfId="0" applyFont="1" applyFill="1" applyBorder="1" applyAlignment="1" applyProtection="1">
      <alignment horizontal="center" vertical="center"/>
    </xf>
    <xf numFmtId="0" fontId="11" fillId="4" borderId="18" xfId="0" applyFont="1" applyFill="1" applyBorder="1" applyAlignment="1" applyProtection="1">
      <alignment horizontal="center" vertical="center"/>
    </xf>
    <xf numFmtId="0" fontId="4" fillId="0" borderId="11" xfId="3" applyFont="1" applyFill="1" applyBorder="1" applyAlignment="1" applyProtection="1">
      <alignment horizontal="left" vertical="center" wrapText="1"/>
      <protection hidden="1"/>
    </xf>
    <xf numFmtId="0" fontId="4" fillId="0" borderId="0" xfId="3" applyFont="1" applyFill="1" applyBorder="1" applyAlignment="1" applyProtection="1">
      <alignment horizontal="left" vertical="center" wrapText="1"/>
      <protection hidden="1"/>
    </xf>
    <xf numFmtId="0" fontId="4" fillId="0" borderId="1" xfId="3" applyFont="1" applyFill="1" applyBorder="1" applyAlignment="1" applyProtection="1">
      <alignment horizontal="left" vertical="center" wrapText="1"/>
      <protection hidden="1"/>
    </xf>
    <xf numFmtId="0" fontId="0" fillId="3" borderId="1" xfId="0" applyFill="1" applyBorder="1" applyAlignment="1">
      <alignment horizontal="right"/>
    </xf>
    <xf numFmtId="0" fontId="0" fillId="3" borderId="1" xfId="0" applyFill="1" applyBorder="1" applyAlignment="1">
      <alignment horizontal="left"/>
    </xf>
    <xf numFmtId="0" fontId="0" fillId="2" borderId="0" xfId="0" applyFill="1" applyAlignment="1" applyProtection="1">
      <alignment horizontal="center"/>
      <protection locked="0"/>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5" fillId="0" borderId="0" xfId="1" applyFill="1" applyBorder="1" applyAlignment="1" applyProtection="1">
      <alignment horizontal="left" vertical="center" wrapText="1"/>
      <protection locked="0"/>
    </xf>
    <xf numFmtId="0" fontId="5" fillId="0" borderId="0" xfId="1" applyFill="1" applyBorder="1" applyAlignment="1" applyProtection="1">
      <alignment horizontal="right" vertical="center" wrapText="1"/>
      <protection locked="0"/>
    </xf>
    <xf numFmtId="0" fontId="26" fillId="0" borderId="0" xfId="3" applyFont="1" applyFill="1" applyBorder="1" applyAlignment="1" applyProtection="1">
      <alignment horizontal="left" vertical="center" wrapText="1"/>
      <protection hidden="1"/>
    </xf>
    <xf numFmtId="0" fontId="3" fillId="0" borderId="0" xfId="0" applyFont="1" applyFill="1" applyBorder="1" applyAlignment="1">
      <alignment horizontal="left" vertical="center" wrapText="1"/>
    </xf>
  </cellXfs>
  <cellStyles count="4">
    <cellStyle name="Hyperlink" xfId="1" builtinId="8"/>
    <cellStyle name="Normal" xfId="0" builtinId="0"/>
    <cellStyle name="Normal 2" xfId="2"/>
    <cellStyle name="Normal 3" xfId="3"/>
  </cellStyles>
  <dxfs count="1">
    <dxf>
      <font>
        <color rgb="FFFFFFCC"/>
      </font>
    </dxf>
  </dxfs>
  <tableStyles count="0" defaultTableStyle="TableStyleMedium2" defaultPivotStyle="PivotStyleLight16"/>
  <colors>
    <mruColors>
      <color rgb="FFFFFFCC"/>
      <color rgb="FF0000CC"/>
      <color rgb="FF808080"/>
      <color rgb="FFC0C0C0"/>
      <color rgb="FFFFCC00"/>
      <color rgb="FFFFFF66"/>
      <color rgb="FFFFFF00"/>
      <color rgb="FFF8F8F8"/>
      <color rgb="FFFFFF99"/>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28576</xdr:colOff>
      <xdr:row>1</xdr:row>
      <xdr:rowOff>133350</xdr:rowOff>
    </xdr:from>
    <xdr:to>
      <xdr:col>3</xdr:col>
      <xdr:colOff>114300</xdr:colOff>
      <xdr:row>3</xdr:row>
      <xdr:rowOff>78001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6" y="323850"/>
          <a:ext cx="695324" cy="563776"/>
        </a:xfrm>
        <a:prstGeom prst="rect">
          <a:avLst/>
        </a:prstGeom>
      </xdr:spPr>
    </xdr:pic>
    <xdr:clientData fLocksWithSheet="0"/>
  </xdr:twoCellAnchor>
  <xdr:absoluteAnchor>
    <xdr:pos x="9544050" y="561975"/>
    <xdr:ext cx="971550" cy="352800"/>
    <xdr:sp macro="[0]!showPrintingWindow" textlink="">
      <xdr:nvSpPr>
        <xdr:cNvPr id="9" name="Rounded Rectangle 2"/>
        <xdr:cNvSpPr>
          <a:spLocks noChangeArrowheads="1"/>
        </xdr:cNvSpPr>
      </xdr:nvSpPr>
      <xdr:spPr bwMode="auto">
        <a:xfrm>
          <a:off x="9544050" y="561975"/>
          <a:ext cx="971550" cy="352800"/>
        </a:xfrm>
        <a:prstGeom prst="roundRect">
          <a:avLst>
            <a:gd name="adj" fmla="val 8292"/>
          </a:avLst>
        </a:prstGeom>
        <a:solidFill>
          <a:srgbClr val="DDDDDD"/>
        </a:solidFill>
        <a:ln w="15875">
          <a:solidFill>
            <a:schemeClr val="bg1">
              <a:lumMod val="65000"/>
            </a:schemeClr>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hu-HU" sz="1050" b="1" i="0" u="none" strike="noStrike" baseline="0">
              <a:solidFill>
                <a:srgbClr val="333333"/>
              </a:solidFill>
              <a:latin typeface="Arial"/>
              <a:ea typeface="Arial"/>
              <a:cs typeface="Arial"/>
            </a:rPr>
            <a:t>Print Me</a:t>
          </a:r>
        </a:p>
      </xdr:txBody>
    </xdr:sp>
    <xdr:clientData fPrintsWithSheet="0"/>
  </xdr:absoluteAnchor>
  <xdr:absoluteAnchor>
    <xdr:pos x="9544050" y="968375"/>
    <xdr:ext cx="971550" cy="355600"/>
    <xdr:sp macro="[0]!Edit_Load_reduction" textlink="">
      <xdr:nvSpPr>
        <xdr:cNvPr id="10" name="Rounded Rectangle 11"/>
        <xdr:cNvSpPr>
          <a:spLocks noChangeAspect="1" noChangeArrowheads="1"/>
        </xdr:cNvSpPr>
      </xdr:nvSpPr>
      <xdr:spPr bwMode="auto">
        <a:xfrm>
          <a:off x="9544050" y="968375"/>
          <a:ext cx="971550" cy="355600"/>
        </a:xfrm>
        <a:prstGeom prst="roundRect">
          <a:avLst>
            <a:gd name="adj" fmla="val 8292"/>
          </a:avLst>
        </a:prstGeom>
        <a:solidFill>
          <a:srgbClr val="DDDDDD"/>
        </a:solidFill>
        <a:ln w="15875">
          <a:solidFill>
            <a:srgbClr val="A6A6A6"/>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pl-PL" sz="800" b="0" i="0" u="none" strike="noStrike" baseline="0">
              <a:solidFill>
                <a:srgbClr val="000000"/>
              </a:solidFill>
              <a:latin typeface="Arial"/>
              <a:ea typeface="Arial"/>
              <a:cs typeface="Arial"/>
            </a:rPr>
            <a:t>Change variable load reduction</a:t>
          </a:r>
          <a:endParaRPr lang="en-US" sz="800" b="0" i="0" u="none" strike="noStrike" baseline="0">
            <a:solidFill>
              <a:srgbClr val="000000"/>
            </a:solidFill>
            <a:latin typeface="Arial"/>
            <a:ea typeface="Arial"/>
            <a:cs typeface="Arial"/>
          </a:endParaRPr>
        </a:p>
      </xdr:txBody>
    </xdr:sp>
    <xdr:clientData fPrintsWithSheet="0"/>
  </xdr:absoluteAnchor>
  <xdr:absoluteAnchor>
    <xdr:pos x="10575471" y="1108982"/>
    <xdr:ext cx="864000" cy="216000"/>
    <xdr:sp macro="[0]!sheet_delete" textlink="">
      <xdr:nvSpPr>
        <xdr:cNvPr id="11" name="Rounded Rectangle 10"/>
        <xdr:cNvSpPr>
          <a:spLocks noChangeArrowheads="1"/>
        </xdr:cNvSpPr>
      </xdr:nvSpPr>
      <xdr:spPr bwMode="auto">
        <a:xfrm>
          <a:off x="10575471" y="1108982"/>
          <a:ext cx="864000" cy="216000"/>
        </a:xfrm>
        <a:prstGeom prst="roundRect">
          <a:avLst>
            <a:gd name="adj" fmla="val 8292"/>
          </a:avLst>
        </a:prstGeom>
        <a:solidFill>
          <a:srgbClr val="DDDDDD"/>
        </a:solidFill>
        <a:ln w="15875">
          <a:solidFill>
            <a:srgbClr val="A6A6A6"/>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pl-PL" sz="800" b="0" i="0" u="none" strike="noStrike" baseline="0">
              <a:solidFill>
                <a:srgbClr val="000000"/>
              </a:solidFill>
              <a:latin typeface="Arial"/>
              <a:ea typeface="Arial"/>
              <a:cs typeface="Arial"/>
            </a:rPr>
            <a:t>delete sheet</a:t>
          </a:r>
          <a:endParaRPr lang="en-US" sz="800" b="0" i="0" u="none" strike="noStrike" baseline="0">
            <a:solidFill>
              <a:srgbClr val="000000"/>
            </a:solidFill>
            <a:latin typeface="Arial"/>
            <a:ea typeface="Arial"/>
            <a:cs typeface="Arial"/>
          </a:endParaRPr>
        </a:p>
      </xdr:txBody>
    </xdr:sp>
    <xdr:clientData fPrintsWithSheet="0"/>
  </xdr:absoluteAnchor>
  <xdr:absoluteAnchor>
    <xdr:pos x="10575471" y="832757"/>
    <xdr:ext cx="864000" cy="216000"/>
    <xdr:sp macro="[0]!sheet_insert" textlink="">
      <xdr:nvSpPr>
        <xdr:cNvPr id="12" name="Rounded Rectangle 11"/>
        <xdr:cNvSpPr>
          <a:spLocks noChangeArrowheads="1"/>
        </xdr:cNvSpPr>
      </xdr:nvSpPr>
      <xdr:spPr bwMode="auto">
        <a:xfrm>
          <a:off x="10575471" y="832757"/>
          <a:ext cx="864000" cy="216000"/>
        </a:xfrm>
        <a:prstGeom prst="roundRect">
          <a:avLst>
            <a:gd name="adj" fmla="val 8292"/>
          </a:avLst>
        </a:prstGeom>
        <a:solidFill>
          <a:srgbClr val="DDDDDD"/>
        </a:solidFill>
        <a:ln w="15875">
          <a:solidFill>
            <a:srgbClr val="A6A6A6"/>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pl-PL" sz="800" b="0" i="0" u="none" strike="noStrike" baseline="0">
              <a:solidFill>
                <a:srgbClr val="000000"/>
              </a:solidFill>
              <a:latin typeface="Arial"/>
              <a:ea typeface="Arial"/>
              <a:cs typeface="Arial"/>
            </a:rPr>
            <a:t>insert sheet</a:t>
          </a:r>
          <a:endParaRPr lang="en-US" sz="800" b="0" i="0" u="none" strike="noStrike" baseline="0">
            <a:solidFill>
              <a:srgbClr val="000000"/>
            </a:solidFill>
            <a:latin typeface="Arial"/>
            <a:ea typeface="Arial"/>
            <a:cs typeface="Arial"/>
          </a:endParaRPr>
        </a:p>
      </xdr:txBody>
    </xdr:sp>
    <xdr:clientData fPrintsWithSheet="0"/>
  </xdr:absoluteAnchor>
  <xdr:absoluteAnchor>
    <xdr:pos x="10575471" y="561975"/>
    <xdr:ext cx="864000" cy="216000"/>
    <xdr:sp macro="[0]!sheet_name" textlink="">
      <xdr:nvSpPr>
        <xdr:cNvPr id="13" name="Rounded Rectangle 12"/>
        <xdr:cNvSpPr>
          <a:spLocks noChangeArrowheads="1"/>
        </xdr:cNvSpPr>
      </xdr:nvSpPr>
      <xdr:spPr bwMode="auto">
        <a:xfrm>
          <a:off x="10575471" y="561975"/>
          <a:ext cx="864000" cy="216000"/>
        </a:xfrm>
        <a:prstGeom prst="roundRect">
          <a:avLst>
            <a:gd name="adj" fmla="val 8292"/>
          </a:avLst>
        </a:prstGeom>
        <a:solidFill>
          <a:srgbClr val="DDDDDD"/>
        </a:solidFill>
        <a:ln w="15875">
          <a:solidFill>
            <a:srgbClr val="A6A6A6"/>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pl-PL" sz="800" b="0" i="0" u="none" strike="noStrike" baseline="0">
              <a:solidFill>
                <a:srgbClr val="000000"/>
              </a:solidFill>
              <a:latin typeface="Arial"/>
              <a:ea typeface="Arial"/>
              <a:cs typeface="Arial"/>
            </a:rPr>
            <a:t>rename sheet</a:t>
          </a:r>
          <a:endParaRPr lang="en-US" sz="800" b="0" i="0" u="none" strike="noStrike" baseline="0">
            <a:solidFill>
              <a:srgbClr val="000000"/>
            </a:solidFill>
            <a:latin typeface="Arial"/>
            <a:ea typeface="Arial"/>
            <a:cs typeface="Arial"/>
          </a:endParaRPr>
        </a:p>
      </xdr:txBody>
    </xdr:sp>
    <xdr:clientData fPrintsWithSheet="0"/>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yourspreadsheets.co.u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yourspreadsheets.co.uk" TargetMode="External"/><Relationship Id="rId1" Type="http://schemas.openxmlformats.org/officeDocument/2006/relationships/hyperlink" Target="http://www.yourspreadsheets.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L85"/>
  <sheetViews>
    <sheetView showGridLines="0" zoomScaleNormal="100" workbookViewId="0">
      <selection activeCell="C5" sqref="C5"/>
    </sheetView>
  </sheetViews>
  <sheetFormatPr defaultRowHeight="15"/>
  <cols>
    <col min="1" max="1" width="2.5703125" style="22" customWidth="1"/>
    <col min="2" max="2" width="2" style="22" customWidth="1"/>
    <col min="3" max="3" width="9.140625" style="22" customWidth="1"/>
    <col min="4" max="10" width="8.7109375" style="22" customWidth="1"/>
    <col min="11" max="11" width="2.7109375" style="22" customWidth="1"/>
    <col min="12" max="12" width="6.7109375" style="22" customWidth="1"/>
    <col min="13" max="15" width="8.7109375" style="22" customWidth="1"/>
    <col min="16" max="16" width="9.7109375" style="22" customWidth="1"/>
    <col min="17" max="18" width="8.7109375" style="22" customWidth="1"/>
    <col min="19" max="19" width="2" style="22" customWidth="1"/>
    <col min="20" max="22" width="9.140625" style="22" hidden="1" customWidth="1"/>
    <col min="23" max="23" width="9.140625" style="22" customWidth="1"/>
    <col min="24" max="26" width="9.140625" style="22"/>
    <col min="27" max="29" width="8.7109375" style="22" customWidth="1"/>
    <col min="30" max="33" width="10.7109375" style="22" customWidth="1"/>
    <col min="34" max="35" width="6" style="22" customWidth="1"/>
    <col min="36" max="16384" width="9.140625" style="22"/>
  </cols>
  <sheetData>
    <row r="1" spans="1:22">
      <c r="A1" s="21"/>
      <c r="B1" s="98" t="s">
        <v>10</v>
      </c>
      <c r="C1" s="98"/>
      <c r="D1" s="98"/>
      <c r="E1" s="98"/>
      <c r="F1" s="98"/>
      <c r="G1" s="98"/>
      <c r="H1" s="98"/>
      <c r="I1" s="98"/>
      <c r="J1" s="98"/>
      <c r="K1" s="98"/>
      <c r="L1" s="98"/>
      <c r="M1" s="101" t="s">
        <v>57</v>
      </c>
      <c r="N1" s="101"/>
      <c r="O1" s="101"/>
      <c r="P1" s="101"/>
      <c r="Q1" s="101"/>
      <c r="R1" s="101"/>
      <c r="S1" s="101"/>
    </row>
    <row r="2" spans="1:22" ht="29.25" customHeight="1">
      <c r="B2" s="92"/>
      <c r="C2" s="93"/>
      <c r="D2" s="153" t="s">
        <v>12</v>
      </c>
      <c r="E2" s="153"/>
      <c r="F2" s="153"/>
      <c r="G2" s="153"/>
      <c r="H2" s="153"/>
      <c r="I2" s="153"/>
      <c r="J2" s="153"/>
      <c r="K2" s="153"/>
      <c r="L2" s="155" t="s">
        <v>13</v>
      </c>
      <c r="M2" s="156"/>
      <c r="N2" s="156"/>
      <c r="O2" s="156"/>
      <c r="P2" s="40"/>
      <c r="Q2" s="40"/>
      <c r="R2" s="40"/>
      <c r="S2" s="34"/>
    </row>
    <row r="3" spans="1:22" ht="19.5" customHeight="1">
      <c r="B3" s="94"/>
      <c r="C3" s="95"/>
      <c r="D3" s="154"/>
      <c r="E3" s="154"/>
      <c r="F3" s="154"/>
      <c r="G3" s="154"/>
      <c r="H3" s="154"/>
      <c r="I3" s="154"/>
      <c r="J3" s="154"/>
      <c r="K3" s="154"/>
      <c r="L3" s="157"/>
      <c r="M3" s="158"/>
      <c r="N3" s="158"/>
      <c r="O3" s="158"/>
      <c r="P3" s="65" t="s">
        <v>28</v>
      </c>
      <c r="Q3" s="138" t="s">
        <v>0</v>
      </c>
      <c r="R3" s="139"/>
      <c r="S3" s="140"/>
    </row>
    <row r="4" spans="1:22" ht="19.5" customHeight="1">
      <c r="B4" s="94"/>
      <c r="C4" s="96"/>
      <c r="D4" s="154"/>
      <c r="E4" s="154"/>
      <c r="F4" s="154"/>
      <c r="G4" s="154"/>
      <c r="H4" s="154"/>
      <c r="I4" s="154"/>
      <c r="J4" s="154"/>
      <c r="K4" s="154"/>
      <c r="L4" s="146" t="s">
        <v>5</v>
      </c>
      <c r="M4" s="147"/>
      <c r="N4" s="159">
        <v>22668</v>
      </c>
      <c r="O4" s="160"/>
      <c r="P4" s="64" t="s">
        <v>6</v>
      </c>
      <c r="Q4" s="138" t="s">
        <v>7</v>
      </c>
      <c r="R4" s="139"/>
      <c r="S4" s="140"/>
    </row>
    <row r="5" spans="1:22" ht="19.5" customHeight="1">
      <c r="B5" s="12"/>
      <c r="C5" s="97" t="s">
        <v>31</v>
      </c>
      <c r="D5" s="150" t="s">
        <v>33</v>
      </c>
      <c r="E5" s="151"/>
      <c r="F5" s="151"/>
      <c r="G5" s="151"/>
      <c r="H5" s="151"/>
      <c r="I5" s="151"/>
      <c r="J5" s="151"/>
      <c r="K5" s="152"/>
      <c r="L5" s="148" t="s">
        <v>29</v>
      </c>
      <c r="M5" s="149"/>
      <c r="N5" s="159" t="s">
        <v>8</v>
      </c>
      <c r="O5" s="160"/>
      <c r="P5" s="64" t="s">
        <v>9</v>
      </c>
      <c r="Q5" s="141">
        <f ca="1">TODAY()</f>
        <v>42003</v>
      </c>
      <c r="R5" s="142"/>
      <c r="S5" s="143"/>
    </row>
    <row r="6" spans="1:22" ht="17.100000000000001" customHeight="1">
      <c r="B6" s="13"/>
      <c r="C6" s="14"/>
      <c r="D6" s="14"/>
      <c r="E6" s="15"/>
      <c r="F6" s="15"/>
      <c r="G6" s="15"/>
      <c r="H6" s="15"/>
      <c r="I6" s="15"/>
      <c r="J6" s="15"/>
      <c r="K6" s="15"/>
      <c r="L6" s="15"/>
      <c r="M6" s="15"/>
      <c r="N6" s="15"/>
      <c r="O6" s="15"/>
      <c r="P6" s="15"/>
      <c r="Q6" s="15"/>
      <c r="R6" s="15"/>
      <c r="S6" s="16"/>
    </row>
    <row r="7" spans="1:22" ht="17.100000000000001" customHeight="1">
      <c r="B7" s="13"/>
      <c r="C7" s="161" t="s">
        <v>15</v>
      </c>
      <c r="D7" s="162"/>
      <c r="E7" s="162"/>
      <c r="F7" s="162"/>
      <c r="G7" s="162"/>
      <c r="H7" s="162"/>
      <c r="I7" s="162"/>
      <c r="J7" s="163"/>
      <c r="K7" s="15"/>
      <c r="L7" s="161" t="s">
        <v>25</v>
      </c>
      <c r="M7" s="162"/>
      <c r="N7" s="162"/>
      <c r="O7" s="162"/>
      <c r="P7" s="162"/>
      <c r="Q7" s="162"/>
      <c r="R7" s="163"/>
      <c r="S7" s="16"/>
    </row>
    <row r="8" spans="1:22" ht="17.100000000000001" customHeight="1">
      <c r="B8" s="13"/>
      <c r="C8" s="117" t="s">
        <v>16</v>
      </c>
      <c r="D8" s="118"/>
      <c r="E8" s="118"/>
      <c r="F8" s="118"/>
      <c r="G8" s="118"/>
      <c r="H8" s="118"/>
      <c r="I8" s="118"/>
      <c r="J8" s="35">
        <v>24</v>
      </c>
      <c r="K8" s="15"/>
      <c r="L8" s="117" t="s">
        <v>47</v>
      </c>
      <c r="M8" s="118"/>
      <c r="N8" s="118"/>
      <c r="O8" s="118"/>
      <c r="P8" s="118"/>
      <c r="Q8" s="118"/>
      <c r="R8" s="38">
        <v>1.35</v>
      </c>
      <c r="S8" s="16"/>
      <c r="U8" s="23" t="s">
        <v>18</v>
      </c>
    </row>
    <row r="9" spans="1:22" ht="17.100000000000001" customHeight="1">
      <c r="B9" s="13"/>
      <c r="C9" s="119" t="s">
        <v>17</v>
      </c>
      <c r="D9" s="120"/>
      <c r="E9" s="120"/>
      <c r="F9" s="120"/>
      <c r="G9" s="120"/>
      <c r="H9" s="120"/>
      <c r="I9" s="120"/>
      <c r="J9" s="36">
        <v>10</v>
      </c>
      <c r="K9" s="15"/>
      <c r="L9" s="119" t="s">
        <v>48</v>
      </c>
      <c r="M9" s="120"/>
      <c r="N9" s="120"/>
      <c r="O9" s="120"/>
      <c r="P9" s="120"/>
      <c r="Q9" s="120"/>
      <c r="R9" s="24">
        <v>1.5</v>
      </c>
      <c r="S9" s="16"/>
      <c r="U9" s="22" t="s">
        <v>19</v>
      </c>
    </row>
    <row r="10" spans="1:22" ht="17.100000000000001" customHeight="1">
      <c r="B10" s="13"/>
      <c r="C10" s="121" t="str">
        <f>"Unfactored "&amp;IF($C$5=$U$13,"column","wall")&amp;" self weight [kN per storey]:"</f>
        <v>Unfactored column self weight [kN per storey]:</v>
      </c>
      <c r="D10" s="122"/>
      <c r="E10" s="122"/>
      <c r="F10" s="122"/>
      <c r="G10" s="122"/>
      <c r="H10" s="122"/>
      <c r="I10" s="122"/>
      <c r="J10" s="37">
        <v>12.5</v>
      </c>
      <c r="K10" s="15"/>
      <c r="L10" s="121" t="s">
        <v>49</v>
      </c>
      <c r="M10" s="122"/>
      <c r="N10" s="122"/>
      <c r="O10" s="122"/>
      <c r="P10" s="122"/>
      <c r="Q10" s="122"/>
      <c r="R10" s="86" t="s">
        <v>19</v>
      </c>
      <c r="S10" s="16"/>
      <c r="U10" s="22" t="s">
        <v>20</v>
      </c>
    </row>
    <row r="11" spans="1:22" ht="17.100000000000001" customHeight="1">
      <c r="B11" s="13"/>
      <c r="C11" s="102" t="str">
        <f>IF($J$8+$J$9&gt;34,"Maximum number of storeys (above and below ground) is 34. Revise your input.","")</f>
        <v/>
      </c>
      <c r="D11" s="102"/>
      <c r="E11" s="102"/>
      <c r="F11" s="102"/>
      <c r="G11" s="102"/>
      <c r="H11" s="102"/>
      <c r="I11" s="102"/>
      <c r="J11" s="102"/>
      <c r="K11" s="102"/>
      <c r="L11" s="102"/>
      <c r="M11" s="102"/>
      <c r="N11" s="102"/>
      <c r="O11" s="102"/>
      <c r="P11" s="102"/>
      <c r="Q11" s="102"/>
      <c r="R11" s="102"/>
      <c r="S11" s="16"/>
    </row>
    <row r="12" spans="1:22" ht="24.95" customHeight="1">
      <c r="B12" s="13"/>
      <c r="C12" s="113" t="s">
        <v>36</v>
      </c>
      <c r="D12" s="114"/>
      <c r="E12" s="114"/>
      <c r="F12" s="114"/>
      <c r="G12" s="114"/>
      <c r="H12" s="114"/>
      <c r="I12" s="114"/>
      <c r="J12" s="114"/>
      <c r="K12" s="115" t="str">
        <f>INDEX($V$13:$V$14,MATCH($C$5,$U$13:$U$14,0))&amp;" "&amp;$D$5</f>
        <v>COLUMN AT GRIDLINE A-5</v>
      </c>
      <c r="L12" s="115"/>
      <c r="M12" s="115"/>
      <c r="N12" s="115"/>
      <c r="O12" s="115"/>
      <c r="P12" s="115"/>
      <c r="Q12" s="115"/>
      <c r="R12" s="116"/>
      <c r="S12" s="16"/>
      <c r="U12" s="23" t="s">
        <v>30</v>
      </c>
    </row>
    <row r="13" spans="1:22" ht="17.100000000000001" customHeight="1">
      <c r="B13" s="13"/>
      <c r="C13" s="129" t="s">
        <v>21</v>
      </c>
      <c r="D13" s="107" t="s">
        <v>38</v>
      </c>
      <c r="E13" s="132"/>
      <c r="F13" s="107" t="s">
        <v>44</v>
      </c>
      <c r="G13" s="100"/>
      <c r="H13" s="132"/>
      <c r="I13" s="99" t="s">
        <v>43</v>
      </c>
      <c r="J13" s="100"/>
      <c r="K13" s="107" t="s">
        <v>46</v>
      </c>
      <c r="L13" s="108"/>
      <c r="M13" s="109"/>
      <c r="N13" s="107" t="s">
        <v>45</v>
      </c>
      <c r="O13" s="109"/>
      <c r="P13" s="107" t="s">
        <v>50</v>
      </c>
      <c r="Q13" s="107" t="s">
        <v>24</v>
      </c>
      <c r="R13" s="109"/>
      <c r="S13" s="16"/>
      <c r="U13" s="22" t="s">
        <v>31</v>
      </c>
      <c r="V13" s="22" t="s">
        <v>34</v>
      </c>
    </row>
    <row r="14" spans="1:22" ht="17.100000000000001" customHeight="1">
      <c r="B14" s="13"/>
      <c r="C14" s="130"/>
      <c r="D14" s="133"/>
      <c r="E14" s="134"/>
      <c r="F14" s="133"/>
      <c r="G14" s="135"/>
      <c r="H14" s="134"/>
      <c r="I14" s="69" t="s">
        <v>39</v>
      </c>
      <c r="J14" s="69" t="s">
        <v>42</v>
      </c>
      <c r="K14" s="110"/>
      <c r="L14" s="111"/>
      <c r="M14" s="112"/>
      <c r="N14" s="126"/>
      <c r="O14" s="127"/>
      <c r="P14" s="126"/>
      <c r="Q14" s="126"/>
      <c r="R14" s="127"/>
      <c r="S14" s="17"/>
      <c r="U14" s="22" t="s">
        <v>32</v>
      </c>
      <c r="V14" s="22" t="s">
        <v>35</v>
      </c>
    </row>
    <row r="15" spans="1:22" ht="17.100000000000001" customHeight="1">
      <c r="B15" s="13"/>
      <c r="C15" s="131"/>
      <c r="D15" s="27" t="s">
        <v>22</v>
      </c>
      <c r="E15" s="28" t="s">
        <v>23</v>
      </c>
      <c r="F15" s="29" t="s">
        <v>51</v>
      </c>
      <c r="G15" s="30" t="s">
        <v>52</v>
      </c>
      <c r="H15" s="28" t="s">
        <v>53</v>
      </c>
      <c r="I15" s="68" t="s">
        <v>40</v>
      </c>
      <c r="J15" s="28" t="s">
        <v>41</v>
      </c>
      <c r="K15" s="105" t="s">
        <v>51</v>
      </c>
      <c r="L15" s="106"/>
      <c r="M15" s="67" t="s">
        <v>53</v>
      </c>
      <c r="N15" s="26" t="s">
        <v>51</v>
      </c>
      <c r="O15" s="25" t="s">
        <v>53</v>
      </c>
      <c r="P15" s="128"/>
      <c r="Q15" s="26" t="s">
        <v>51</v>
      </c>
      <c r="R15" s="25" t="s">
        <v>53</v>
      </c>
      <c r="S15" s="17"/>
    </row>
    <row r="16" spans="1:22" ht="24.95" customHeight="1">
      <c r="B16" s="13"/>
      <c r="C16" s="70">
        <f>J8</f>
        <v>24</v>
      </c>
      <c r="D16" s="71">
        <v>6</v>
      </c>
      <c r="E16" s="72">
        <v>6</v>
      </c>
      <c r="F16" s="73">
        <v>6</v>
      </c>
      <c r="G16" s="74">
        <v>6</v>
      </c>
      <c r="H16" s="72">
        <v>6</v>
      </c>
      <c r="I16" s="75">
        <f>D16</f>
        <v>6</v>
      </c>
      <c r="J16" s="72">
        <v>0</v>
      </c>
      <c r="K16" s="144">
        <f>D16*E16*(F16+G16)+I16*J16</f>
        <v>432</v>
      </c>
      <c r="L16" s="145"/>
      <c r="M16" s="90">
        <f>D16*E16*H16</f>
        <v>216</v>
      </c>
      <c r="N16" s="58">
        <f>K16</f>
        <v>432</v>
      </c>
      <c r="O16" s="59">
        <f>M16</f>
        <v>216</v>
      </c>
      <c r="P16" s="88">
        <v>0</v>
      </c>
      <c r="Q16" s="58">
        <f>$R$8*N16</f>
        <v>583.20000000000005</v>
      </c>
      <c r="R16" s="59">
        <f>$R$9*O16*(1-P16/100)</f>
        <v>324</v>
      </c>
      <c r="S16" s="17"/>
      <c r="T16" s="39">
        <v>1</v>
      </c>
    </row>
    <row r="17" spans="2:38" ht="24.95" customHeight="1">
      <c r="B17" s="13"/>
      <c r="C17" s="76">
        <f t="shared" ref="C17:C50" si="0">IF($J$8=T16,"Gr. floor",IF(AND($J$8&lt;T16,T16&lt;$J$8+$J$9+1),"B-"&amp;T16-$J$8,IF($C$16-T16&lt;1,"",$C$16-T16)))</f>
        <v>23</v>
      </c>
      <c r="D17" s="77">
        <v>6</v>
      </c>
      <c r="E17" s="78">
        <v>6</v>
      </c>
      <c r="F17" s="79">
        <v>6</v>
      </c>
      <c r="G17" s="80">
        <v>6</v>
      </c>
      <c r="H17" s="78">
        <v>6</v>
      </c>
      <c r="I17" s="75">
        <f t="shared" ref="I17:I50" si="1">D17</f>
        <v>6</v>
      </c>
      <c r="J17" s="78">
        <v>12</v>
      </c>
      <c r="K17" s="123">
        <f>IF(C17="","",$J$10+D17*E17*(F17+G17)+I17*J17)</f>
        <v>516.5</v>
      </c>
      <c r="L17" s="124"/>
      <c r="M17" s="66">
        <f t="shared" ref="M17:M50" si="2">IF(C17="","",D17*E17*H17)</f>
        <v>216</v>
      </c>
      <c r="N17" s="60">
        <f>IF(C17="","",K17+N16)</f>
        <v>948.5</v>
      </c>
      <c r="O17" s="61">
        <f t="shared" ref="O17:O50" si="3">IF(C17="","",M17+O16)</f>
        <v>432</v>
      </c>
      <c r="P17" s="87">
        <f>IF($R$10=$U$9,IF(T17&lt;$J$8+$J$9+2,INDEX('from author'!$W$3:$X$8,MATCH(T17-1,'from author'!$W$3:$W$8,1),2),0),0)</f>
        <v>0</v>
      </c>
      <c r="Q17" s="60">
        <f t="shared" ref="Q17:Q50" si="4">IF(C17="","",$R$8*N17)</f>
        <v>1280.4750000000001</v>
      </c>
      <c r="R17" s="61">
        <f t="shared" ref="R17:R50" si="5">IF(C17="","",$R$9*O17*(1-P17/100))</f>
        <v>648</v>
      </c>
      <c r="S17" s="17"/>
      <c r="T17" s="39">
        <v>2</v>
      </c>
    </row>
    <row r="18" spans="2:38" ht="24.95" customHeight="1">
      <c r="B18" s="13"/>
      <c r="C18" s="76">
        <f t="shared" si="0"/>
        <v>22</v>
      </c>
      <c r="D18" s="77">
        <v>6</v>
      </c>
      <c r="E18" s="78">
        <v>6</v>
      </c>
      <c r="F18" s="79">
        <v>6</v>
      </c>
      <c r="G18" s="80">
        <v>6</v>
      </c>
      <c r="H18" s="78">
        <v>6</v>
      </c>
      <c r="I18" s="75">
        <f t="shared" si="1"/>
        <v>6</v>
      </c>
      <c r="J18" s="78">
        <v>12</v>
      </c>
      <c r="K18" s="123">
        <f t="shared" ref="K18:K50" si="6">IF(C18="","",$J$10+D18*E18*(F18+G18)+I18*J18)</f>
        <v>516.5</v>
      </c>
      <c r="L18" s="124"/>
      <c r="M18" s="66">
        <f t="shared" si="2"/>
        <v>216</v>
      </c>
      <c r="N18" s="60">
        <f>IF(C18="","",K18+N17)</f>
        <v>1465</v>
      </c>
      <c r="O18" s="61">
        <f t="shared" si="3"/>
        <v>648</v>
      </c>
      <c r="P18" s="87">
        <f>IF($R$10=$U$9,IF(T18&lt;$J$8+$J$9+2,INDEX('from author'!$W$3:$X$8,MATCH(T18-1,'from author'!$W$3:$W$8,1),2),0),0)</f>
        <v>10</v>
      </c>
      <c r="Q18" s="60">
        <f t="shared" si="4"/>
        <v>1977.7500000000002</v>
      </c>
      <c r="R18" s="61">
        <f t="shared" si="5"/>
        <v>874.80000000000007</v>
      </c>
      <c r="S18" s="17"/>
      <c r="T18" s="39">
        <v>3</v>
      </c>
    </row>
    <row r="19" spans="2:38" ht="24.95" customHeight="1">
      <c r="B19" s="13"/>
      <c r="C19" s="76">
        <f t="shared" si="0"/>
        <v>21</v>
      </c>
      <c r="D19" s="77">
        <v>6</v>
      </c>
      <c r="E19" s="78">
        <v>6</v>
      </c>
      <c r="F19" s="79">
        <v>6</v>
      </c>
      <c r="G19" s="80">
        <v>6</v>
      </c>
      <c r="H19" s="78">
        <v>6</v>
      </c>
      <c r="I19" s="75">
        <f t="shared" si="1"/>
        <v>6</v>
      </c>
      <c r="J19" s="78">
        <v>12</v>
      </c>
      <c r="K19" s="123">
        <f t="shared" si="6"/>
        <v>516.5</v>
      </c>
      <c r="L19" s="124"/>
      <c r="M19" s="66">
        <f t="shared" si="2"/>
        <v>216</v>
      </c>
      <c r="N19" s="60">
        <f t="shared" ref="N19:N50" si="7">IF(C19="","",K19+N18)</f>
        <v>1981.5</v>
      </c>
      <c r="O19" s="61">
        <f t="shared" si="3"/>
        <v>864</v>
      </c>
      <c r="P19" s="87">
        <f>IF($R$10=$U$9,IF(T19&lt;$J$8+$J$9+2,INDEX('from author'!$W$3:$X$8,MATCH(T19-1,'from author'!$W$3:$W$8,1),2),0),0)</f>
        <v>20</v>
      </c>
      <c r="Q19" s="60">
        <f t="shared" si="4"/>
        <v>2675.0250000000001</v>
      </c>
      <c r="R19" s="61">
        <f t="shared" si="5"/>
        <v>1036.8</v>
      </c>
      <c r="S19" s="17"/>
      <c r="T19" s="39">
        <v>4</v>
      </c>
    </row>
    <row r="20" spans="2:38" ht="24.95" customHeight="1">
      <c r="B20" s="13"/>
      <c r="C20" s="76">
        <f t="shared" si="0"/>
        <v>20</v>
      </c>
      <c r="D20" s="77">
        <v>6</v>
      </c>
      <c r="E20" s="78">
        <v>6</v>
      </c>
      <c r="F20" s="79">
        <v>6</v>
      </c>
      <c r="G20" s="80">
        <v>6</v>
      </c>
      <c r="H20" s="78">
        <v>6</v>
      </c>
      <c r="I20" s="75">
        <f t="shared" si="1"/>
        <v>6</v>
      </c>
      <c r="J20" s="78">
        <v>12</v>
      </c>
      <c r="K20" s="123">
        <f t="shared" si="6"/>
        <v>516.5</v>
      </c>
      <c r="L20" s="124"/>
      <c r="M20" s="66">
        <f t="shared" si="2"/>
        <v>216</v>
      </c>
      <c r="N20" s="60">
        <f t="shared" si="7"/>
        <v>2498</v>
      </c>
      <c r="O20" s="61">
        <f t="shared" si="3"/>
        <v>1080</v>
      </c>
      <c r="P20" s="87">
        <f>IF($R$10=$U$9,IF(T20&lt;$J$8+$J$9+2,INDEX('from author'!$W$3:$X$8,MATCH(T20-1,'from author'!$W$3:$W$8,1),2),0),0)</f>
        <v>30</v>
      </c>
      <c r="Q20" s="60">
        <f t="shared" si="4"/>
        <v>3372.3</v>
      </c>
      <c r="R20" s="61">
        <f t="shared" si="5"/>
        <v>1134</v>
      </c>
      <c r="S20" s="17"/>
      <c r="T20" s="39">
        <v>5</v>
      </c>
    </row>
    <row r="21" spans="2:38" ht="24.95" customHeight="1">
      <c r="B21" s="13"/>
      <c r="C21" s="76">
        <f t="shared" si="0"/>
        <v>19</v>
      </c>
      <c r="D21" s="77">
        <v>6</v>
      </c>
      <c r="E21" s="78">
        <v>6</v>
      </c>
      <c r="F21" s="79">
        <v>6</v>
      </c>
      <c r="G21" s="80">
        <v>6</v>
      </c>
      <c r="H21" s="78">
        <v>6</v>
      </c>
      <c r="I21" s="75">
        <f t="shared" si="1"/>
        <v>6</v>
      </c>
      <c r="J21" s="78">
        <v>12</v>
      </c>
      <c r="K21" s="123">
        <f t="shared" si="6"/>
        <v>516.5</v>
      </c>
      <c r="L21" s="124"/>
      <c r="M21" s="66">
        <f t="shared" si="2"/>
        <v>216</v>
      </c>
      <c r="N21" s="60">
        <f t="shared" si="7"/>
        <v>3014.5</v>
      </c>
      <c r="O21" s="61">
        <f t="shared" si="3"/>
        <v>1296</v>
      </c>
      <c r="P21" s="87">
        <f>IF($R$10=$U$9,IF(T21&lt;$J$8+$J$9+2,INDEX('from author'!$W$3:$X$8,MATCH(T21-1,'from author'!$W$3:$W$8,1),2),0),0)</f>
        <v>40</v>
      </c>
      <c r="Q21" s="60">
        <f t="shared" si="4"/>
        <v>4069.5750000000003</v>
      </c>
      <c r="R21" s="61">
        <f t="shared" si="5"/>
        <v>1166.3999999999999</v>
      </c>
      <c r="S21" s="17"/>
      <c r="T21" s="39">
        <v>6</v>
      </c>
    </row>
    <row r="22" spans="2:38" ht="24.95" customHeight="1">
      <c r="B22" s="13"/>
      <c r="C22" s="76">
        <f t="shared" si="0"/>
        <v>18</v>
      </c>
      <c r="D22" s="77">
        <v>6</v>
      </c>
      <c r="E22" s="78">
        <v>6</v>
      </c>
      <c r="F22" s="79">
        <v>6</v>
      </c>
      <c r="G22" s="80">
        <v>6</v>
      </c>
      <c r="H22" s="78">
        <v>6</v>
      </c>
      <c r="I22" s="75">
        <f t="shared" si="1"/>
        <v>6</v>
      </c>
      <c r="J22" s="78">
        <v>12</v>
      </c>
      <c r="K22" s="123">
        <f t="shared" si="6"/>
        <v>516.5</v>
      </c>
      <c r="L22" s="124"/>
      <c r="M22" s="66">
        <f t="shared" si="2"/>
        <v>216</v>
      </c>
      <c r="N22" s="60">
        <f t="shared" si="7"/>
        <v>3531</v>
      </c>
      <c r="O22" s="61">
        <f t="shared" si="3"/>
        <v>1512</v>
      </c>
      <c r="P22" s="87">
        <f>IF($R$10=$U$9,IF(T22&lt;$J$8+$J$9+2,INDEX('from author'!$W$3:$X$8,MATCH(T22-1,'from author'!$W$3:$W$8,1),2),0),0)</f>
        <v>40</v>
      </c>
      <c r="Q22" s="60">
        <f t="shared" si="4"/>
        <v>4766.8500000000004</v>
      </c>
      <c r="R22" s="61">
        <f t="shared" si="5"/>
        <v>1360.8</v>
      </c>
      <c r="S22" s="17"/>
      <c r="T22" s="39">
        <v>7</v>
      </c>
    </row>
    <row r="23" spans="2:38" ht="24.95" customHeight="1">
      <c r="B23" s="13"/>
      <c r="C23" s="76">
        <f t="shared" si="0"/>
        <v>17</v>
      </c>
      <c r="D23" s="77">
        <v>6</v>
      </c>
      <c r="E23" s="78">
        <v>6</v>
      </c>
      <c r="F23" s="79">
        <v>6</v>
      </c>
      <c r="G23" s="80">
        <v>6</v>
      </c>
      <c r="H23" s="78">
        <v>6</v>
      </c>
      <c r="I23" s="75">
        <f t="shared" si="1"/>
        <v>6</v>
      </c>
      <c r="J23" s="78">
        <v>12</v>
      </c>
      <c r="K23" s="123">
        <f t="shared" si="6"/>
        <v>516.5</v>
      </c>
      <c r="L23" s="124"/>
      <c r="M23" s="66">
        <f t="shared" si="2"/>
        <v>216</v>
      </c>
      <c r="N23" s="60">
        <f t="shared" si="7"/>
        <v>4047.5</v>
      </c>
      <c r="O23" s="61">
        <f t="shared" si="3"/>
        <v>1728</v>
      </c>
      <c r="P23" s="87">
        <f>IF($R$10=$U$9,IF(T23&lt;$J$8+$J$9+2,INDEX('from author'!$W$3:$X$8,MATCH(T23-1,'from author'!$W$3:$W$8,1),2),0),0)</f>
        <v>40</v>
      </c>
      <c r="Q23" s="60">
        <f t="shared" si="4"/>
        <v>5464.125</v>
      </c>
      <c r="R23" s="61">
        <f t="shared" si="5"/>
        <v>1555.2</v>
      </c>
      <c r="S23" s="17"/>
      <c r="T23" s="39">
        <v>8</v>
      </c>
    </row>
    <row r="24" spans="2:38" ht="24.95" customHeight="1">
      <c r="B24" s="13"/>
      <c r="C24" s="76">
        <f t="shared" si="0"/>
        <v>16</v>
      </c>
      <c r="D24" s="77">
        <v>6</v>
      </c>
      <c r="E24" s="78">
        <v>6</v>
      </c>
      <c r="F24" s="79">
        <v>6</v>
      </c>
      <c r="G24" s="80">
        <v>6</v>
      </c>
      <c r="H24" s="78">
        <v>6</v>
      </c>
      <c r="I24" s="75">
        <f t="shared" si="1"/>
        <v>6</v>
      </c>
      <c r="J24" s="78">
        <v>12</v>
      </c>
      <c r="K24" s="123">
        <f t="shared" si="6"/>
        <v>516.5</v>
      </c>
      <c r="L24" s="124"/>
      <c r="M24" s="66">
        <f t="shared" si="2"/>
        <v>216</v>
      </c>
      <c r="N24" s="60">
        <f t="shared" si="7"/>
        <v>4564</v>
      </c>
      <c r="O24" s="61">
        <f t="shared" si="3"/>
        <v>1944</v>
      </c>
      <c r="P24" s="87">
        <f>IF($R$10=$U$9,IF(T24&lt;$J$8+$J$9+2,INDEX('from author'!$W$3:$X$8,MATCH(T24-1,'from author'!$W$3:$W$8,1),2),0),0)</f>
        <v>40</v>
      </c>
      <c r="Q24" s="60">
        <f t="shared" si="4"/>
        <v>6161.4000000000005</v>
      </c>
      <c r="R24" s="61">
        <f t="shared" si="5"/>
        <v>1749.6</v>
      </c>
      <c r="S24" s="16"/>
      <c r="T24" s="39">
        <v>9</v>
      </c>
    </row>
    <row r="25" spans="2:38" ht="24.95" customHeight="1">
      <c r="B25" s="13"/>
      <c r="C25" s="76">
        <f t="shared" si="0"/>
        <v>15</v>
      </c>
      <c r="D25" s="77">
        <v>6</v>
      </c>
      <c r="E25" s="78">
        <v>6</v>
      </c>
      <c r="F25" s="79">
        <v>6</v>
      </c>
      <c r="G25" s="80">
        <v>6</v>
      </c>
      <c r="H25" s="78">
        <v>6</v>
      </c>
      <c r="I25" s="75">
        <f t="shared" si="1"/>
        <v>6</v>
      </c>
      <c r="J25" s="78">
        <v>12</v>
      </c>
      <c r="K25" s="123">
        <f t="shared" si="6"/>
        <v>516.5</v>
      </c>
      <c r="L25" s="124"/>
      <c r="M25" s="66">
        <f t="shared" si="2"/>
        <v>216</v>
      </c>
      <c r="N25" s="60">
        <f t="shared" si="7"/>
        <v>5080.5</v>
      </c>
      <c r="O25" s="61">
        <f t="shared" si="3"/>
        <v>2160</v>
      </c>
      <c r="P25" s="87">
        <f>IF($R$10=$U$9,IF(T25&lt;$J$8+$J$9+2,INDEX('from author'!$W$3:$X$8,MATCH(T25-1,'from author'!$W$3:$W$8,1),2),0),0)</f>
        <v>40</v>
      </c>
      <c r="Q25" s="60">
        <f t="shared" si="4"/>
        <v>6858.6750000000002</v>
      </c>
      <c r="R25" s="61">
        <f t="shared" si="5"/>
        <v>1944</v>
      </c>
      <c r="S25" s="16"/>
      <c r="T25" s="39">
        <v>10</v>
      </c>
    </row>
    <row r="26" spans="2:38" ht="24.95" customHeight="1">
      <c r="B26" s="13"/>
      <c r="C26" s="76">
        <f t="shared" si="0"/>
        <v>14</v>
      </c>
      <c r="D26" s="77">
        <v>6</v>
      </c>
      <c r="E26" s="78">
        <v>6</v>
      </c>
      <c r="F26" s="79">
        <v>6</v>
      </c>
      <c r="G26" s="80">
        <v>6</v>
      </c>
      <c r="H26" s="78">
        <v>6</v>
      </c>
      <c r="I26" s="75">
        <f t="shared" si="1"/>
        <v>6</v>
      </c>
      <c r="J26" s="78">
        <v>12</v>
      </c>
      <c r="K26" s="123">
        <f t="shared" si="6"/>
        <v>516.5</v>
      </c>
      <c r="L26" s="124"/>
      <c r="M26" s="66">
        <f t="shared" si="2"/>
        <v>216</v>
      </c>
      <c r="N26" s="60">
        <f t="shared" si="7"/>
        <v>5597</v>
      </c>
      <c r="O26" s="61">
        <f t="shared" si="3"/>
        <v>2376</v>
      </c>
      <c r="P26" s="87">
        <f>IF($R$10=$U$9,IF(T26&lt;$J$8+$J$9+2,INDEX('from author'!$W$3:$X$8,MATCH(T26-1,'from author'!$W$3:$W$8,1),2),0),0)</f>
        <v>40</v>
      </c>
      <c r="Q26" s="60">
        <f t="shared" si="4"/>
        <v>7555.9500000000007</v>
      </c>
      <c r="R26" s="61">
        <f t="shared" si="5"/>
        <v>2138.4</v>
      </c>
      <c r="S26" s="16"/>
      <c r="T26" s="39">
        <v>11</v>
      </c>
    </row>
    <row r="27" spans="2:38" ht="24.95" customHeight="1">
      <c r="B27" s="13"/>
      <c r="C27" s="76">
        <f t="shared" si="0"/>
        <v>13</v>
      </c>
      <c r="D27" s="77">
        <v>6</v>
      </c>
      <c r="E27" s="78">
        <v>6</v>
      </c>
      <c r="F27" s="79">
        <v>6</v>
      </c>
      <c r="G27" s="80">
        <v>6</v>
      </c>
      <c r="H27" s="78">
        <v>6</v>
      </c>
      <c r="I27" s="75">
        <f t="shared" si="1"/>
        <v>6</v>
      </c>
      <c r="J27" s="78">
        <v>12</v>
      </c>
      <c r="K27" s="123">
        <f t="shared" si="6"/>
        <v>516.5</v>
      </c>
      <c r="L27" s="124"/>
      <c r="M27" s="66">
        <f t="shared" si="2"/>
        <v>216</v>
      </c>
      <c r="N27" s="60">
        <f t="shared" si="7"/>
        <v>6113.5</v>
      </c>
      <c r="O27" s="61">
        <f t="shared" si="3"/>
        <v>2592</v>
      </c>
      <c r="P27" s="87">
        <f>IF($R$10=$U$9,IF(T27&lt;$J$8+$J$9+2,INDEX('from author'!$W$3:$X$8,MATCH(T27-1,'from author'!$W$3:$W$8,1),2),0),0)</f>
        <v>50</v>
      </c>
      <c r="Q27" s="60">
        <f t="shared" si="4"/>
        <v>8253.2250000000004</v>
      </c>
      <c r="R27" s="61">
        <f t="shared" si="5"/>
        <v>1944</v>
      </c>
      <c r="S27" s="16"/>
      <c r="T27" s="39">
        <v>12</v>
      </c>
    </row>
    <row r="28" spans="2:38" ht="24.95" customHeight="1">
      <c r="B28" s="13"/>
      <c r="C28" s="76">
        <f t="shared" si="0"/>
        <v>12</v>
      </c>
      <c r="D28" s="77">
        <v>6</v>
      </c>
      <c r="E28" s="78">
        <v>6</v>
      </c>
      <c r="F28" s="79">
        <v>6</v>
      </c>
      <c r="G28" s="80">
        <v>6</v>
      </c>
      <c r="H28" s="78">
        <v>6</v>
      </c>
      <c r="I28" s="75">
        <f t="shared" si="1"/>
        <v>6</v>
      </c>
      <c r="J28" s="78">
        <v>12</v>
      </c>
      <c r="K28" s="123">
        <f t="shared" si="6"/>
        <v>516.5</v>
      </c>
      <c r="L28" s="124"/>
      <c r="M28" s="66">
        <f t="shared" si="2"/>
        <v>216</v>
      </c>
      <c r="N28" s="60">
        <f t="shared" si="7"/>
        <v>6630</v>
      </c>
      <c r="O28" s="61">
        <f t="shared" si="3"/>
        <v>2808</v>
      </c>
      <c r="P28" s="87">
        <f>IF($R$10=$U$9,IF(T28&lt;$J$8+$J$9+2,INDEX('from author'!$W$3:$X$8,MATCH(T28-1,'from author'!$W$3:$W$8,1),2),0),0)</f>
        <v>50</v>
      </c>
      <c r="Q28" s="60">
        <f t="shared" si="4"/>
        <v>8950.5</v>
      </c>
      <c r="R28" s="61">
        <f t="shared" si="5"/>
        <v>2106</v>
      </c>
      <c r="S28" s="16"/>
      <c r="T28" s="39">
        <v>13</v>
      </c>
    </row>
    <row r="29" spans="2:38" ht="24.95" customHeight="1">
      <c r="B29" s="13"/>
      <c r="C29" s="76">
        <f t="shared" si="0"/>
        <v>11</v>
      </c>
      <c r="D29" s="77">
        <v>6</v>
      </c>
      <c r="E29" s="78">
        <v>6</v>
      </c>
      <c r="F29" s="79">
        <v>6</v>
      </c>
      <c r="G29" s="80">
        <v>6</v>
      </c>
      <c r="H29" s="78">
        <v>6</v>
      </c>
      <c r="I29" s="75">
        <f t="shared" si="1"/>
        <v>6</v>
      </c>
      <c r="J29" s="78">
        <v>12</v>
      </c>
      <c r="K29" s="123">
        <f t="shared" si="6"/>
        <v>516.5</v>
      </c>
      <c r="L29" s="124"/>
      <c r="M29" s="66">
        <f t="shared" si="2"/>
        <v>216</v>
      </c>
      <c r="N29" s="60">
        <f t="shared" si="7"/>
        <v>7146.5</v>
      </c>
      <c r="O29" s="61">
        <f t="shared" si="3"/>
        <v>3024</v>
      </c>
      <c r="P29" s="87">
        <f>IF($R$10=$U$9,IF(T29&lt;$J$8+$J$9+2,INDEX('from author'!$W$3:$X$8,MATCH(T29-1,'from author'!$W$3:$W$8,1),2),0),0)</f>
        <v>50</v>
      </c>
      <c r="Q29" s="60">
        <f t="shared" si="4"/>
        <v>9647.7750000000015</v>
      </c>
      <c r="R29" s="61">
        <f t="shared" si="5"/>
        <v>2268</v>
      </c>
      <c r="S29" s="16"/>
      <c r="T29" s="39">
        <v>14</v>
      </c>
    </row>
    <row r="30" spans="2:38" ht="24.95" customHeight="1">
      <c r="B30" s="13"/>
      <c r="C30" s="76">
        <f t="shared" si="0"/>
        <v>10</v>
      </c>
      <c r="D30" s="77">
        <v>6</v>
      </c>
      <c r="E30" s="78">
        <v>6</v>
      </c>
      <c r="F30" s="79">
        <v>6</v>
      </c>
      <c r="G30" s="80">
        <v>6</v>
      </c>
      <c r="H30" s="78">
        <v>6</v>
      </c>
      <c r="I30" s="75">
        <f t="shared" si="1"/>
        <v>6</v>
      </c>
      <c r="J30" s="78">
        <v>12</v>
      </c>
      <c r="K30" s="123">
        <f t="shared" si="6"/>
        <v>516.5</v>
      </c>
      <c r="L30" s="124"/>
      <c r="M30" s="66">
        <f t="shared" si="2"/>
        <v>216</v>
      </c>
      <c r="N30" s="60">
        <f t="shared" si="7"/>
        <v>7663</v>
      </c>
      <c r="O30" s="61">
        <f t="shared" si="3"/>
        <v>3240</v>
      </c>
      <c r="P30" s="87">
        <f>IF($R$10=$U$9,IF(T30&lt;$J$8+$J$9+2,INDEX('from author'!$W$3:$X$8,MATCH(T30-1,'from author'!$W$3:$W$8,1),2),0),0)</f>
        <v>50</v>
      </c>
      <c r="Q30" s="60">
        <f t="shared" si="4"/>
        <v>10345.050000000001</v>
      </c>
      <c r="R30" s="61">
        <f t="shared" si="5"/>
        <v>2430</v>
      </c>
      <c r="S30" s="16"/>
      <c r="T30" s="39">
        <v>15</v>
      </c>
    </row>
    <row r="31" spans="2:38" ht="24.95" customHeight="1">
      <c r="B31" s="13"/>
      <c r="C31" s="76">
        <f t="shared" si="0"/>
        <v>9</v>
      </c>
      <c r="D31" s="77">
        <v>6</v>
      </c>
      <c r="E31" s="78">
        <v>6</v>
      </c>
      <c r="F31" s="79">
        <v>6</v>
      </c>
      <c r="G31" s="80">
        <v>6</v>
      </c>
      <c r="H31" s="78">
        <v>6</v>
      </c>
      <c r="I31" s="75">
        <f t="shared" si="1"/>
        <v>6</v>
      </c>
      <c r="J31" s="78">
        <v>12</v>
      </c>
      <c r="K31" s="123">
        <f t="shared" si="6"/>
        <v>516.5</v>
      </c>
      <c r="L31" s="124"/>
      <c r="M31" s="66">
        <f t="shared" si="2"/>
        <v>216</v>
      </c>
      <c r="N31" s="60">
        <f t="shared" si="7"/>
        <v>8179.5</v>
      </c>
      <c r="O31" s="61">
        <f t="shared" si="3"/>
        <v>3456</v>
      </c>
      <c r="P31" s="87">
        <f>IF($R$10=$U$9,IF(T31&lt;$J$8+$J$9+2,INDEX('from author'!$W$3:$X$8,MATCH(T31-1,'from author'!$W$3:$W$8,1),2),0),0)</f>
        <v>50</v>
      </c>
      <c r="Q31" s="60">
        <f t="shared" si="4"/>
        <v>11042.325000000001</v>
      </c>
      <c r="R31" s="61">
        <f t="shared" si="5"/>
        <v>2592</v>
      </c>
      <c r="S31" s="17"/>
      <c r="T31" s="39">
        <v>16</v>
      </c>
      <c r="AL31" s="31"/>
    </row>
    <row r="32" spans="2:38" ht="24.95" customHeight="1">
      <c r="B32" s="13"/>
      <c r="C32" s="76">
        <f t="shared" si="0"/>
        <v>8</v>
      </c>
      <c r="D32" s="77">
        <v>6</v>
      </c>
      <c r="E32" s="78">
        <v>6</v>
      </c>
      <c r="F32" s="79">
        <v>6</v>
      </c>
      <c r="G32" s="80">
        <v>6</v>
      </c>
      <c r="H32" s="78">
        <v>6</v>
      </c>
      <c r="I32" s="75">
        <f t="shared" si="1"/>
        <v>6</v>
      </c>
      <c r="J32" s="78">
        <v>12</v>
      </c>
      <c r="K32" s="123">
        <f t="shared" si="6"/>
        <v>516.5</v>
      </c>
      <c r="L32" s="124"/>
      <c r="M32" s="66">
        <f t="shared" si="2"/>
        <v>216</v>
      </c>
      <c r="N32" s="60">
        <f t="shared" si="7"/>
        <v>8696</v>
      </c>
      <c r="O32" s="61">
        <f t="shared" si="3"/>
        <v>3672</v>
      </c>
      <c r="P32" s="87">
        <f>IF($R$10=$U$9,IF(T32&lt;$J$8+$J$9+2,INDEX('from author'!$W$3:$X$8,MATCH(T32-1,'from author'!$W$3:$W$8,1),2),0),0)</f>
        <v>50</v>
      </c>
      <c r="Q32" s="60">
        <f t="shared" si="4"/>
        <v>11739.6</v>
      </c>
      <c r="R32" s="61">
        <f t="shared" si="5"/>
        <v>2754</v>
      </c>
      <c r="S32" s="17"/>
      <c r="T32" s="39">
        <v>17</v>
      </c>
    </row>
    <row r="33" spans="2:20" ht="24.95" customHeight="1">
      <c r="B33" s="13"/>
      <c r="C33" s="76">
        <f t="shared" si="0"/>
        <v>7</v>
      </c>
      <c r="D33" s="77">
        <v>6</v>
      </c>
      <c r="E33" s="78">
        <v>6</v>
      </c>
      <c r="F33" s="79">
        <v>6</v>
      </c>
      <c r="G33" s="80">
        <v>6</v>
      </c>
      <c r="H33" s="78">
        <v>6</v>
      </c>
      <c r="I33" s="75">
        <f t="shared" si="1"/>
        <v>6</v>
      </c>
      <c r="J33" s="78">
        <v>12</v>
      </c>
      <c r="K33" s="123">
        <f t="shared" si="6"/>
        <v>516.5</v>
      </c>
      <c r="L33" s="124"/>
      <c r="M33" s="66">
        <f t="shared" si="2"/>
        <v>216</v>
      </c>
      <c r="N33" s="60">
        <f t="shared" si="7"/>
        <v>9212.5</v>
      </c>
      <c r="O33" s="61">
        <f t="shared" si="3"/>
        <v>3888</v>
      </c>
      <c r="P33" s="87">
        <f>IF($R$10=$U$9,IF(T33&lt;$J$8+$J$9+2,INDEX('from author'!$W$3:$X$8,MATCH(T33-1,'from author'!$W$3:$W$8,1),2),0),0)</f>
        <v>50</v>
      </c>
      <c r="Q33" s="60">
        <f t="shared" si="4"/>
        <v>12436.875</v>
      </c>
      <c r="R33" s="61">
        <f t="shared" si="5"/>
        <v>2916</v>
      </c>
      <c r="S33" s="17"/>
      <c r="T33" s="39">
        <v>18</v>
      </c>
    </row>
    <row r="34" spans="2:20" ht="24.95" customHeight="1">
      <c r="B34" s="13"/>
      <c r="C34" s="76">
        <f t="shared" si="0"/>
        <v>6</v>
      </c>
      <c r="D34" s="77">
        <v>6</v>
      </c>
      <c r="E34" s="78">
        <v>6</v>
      </c>
      <c r="F34" s="79">
        <v>6</v>
      </c>
      <c r="G34" s="80">
        <v>6</v>
      </c>
      <c r="H34" s="78">
        <v>6</v>
      </c>
      <c r="I34" s="75">
        <f t="shared" si="1"/>
        <v>6</v>
      </c>
      <c r="J34" s="78">
        <v>12</v>
      </c>
      <c r="K34" s="123">
        <f t="shared" si="6"/>
        <v>516.5</v>
      </c>
      <c r="L34" s="124"/>
      <c r="M34" s="66">
        <f t="shared" si="2"/>
        <v>216</v>
      </c>
      <c r="N34" s="60">
        <f t="shared" si="7"/>
        <v>9729</v>
      </c>
      <c r="O34" s="61">
        <f t="shared" si="3"/>
        <v>4104</v>
      </c>
      <c r="P34" s="87">
        <f>IF($R$10=$U$9,IF(T34&lt;$J$8+$J$9+2,INDEX('from author'!$W$3:$X$8,MATCH(T34-1,'from author'!$W$3:$W$8,1),2),0),0)</f>
        <v>50</v>
      </c>
      <c r="Q34" s="60">
        <f t="shared" si="4"/>
        <v>13134.150000000001</v>
      </c>
      <c r="R34" s="61">
        <f t="shared" si="5"/>
        <v>3078</v>
      </c>
      <c r="S34" s="17"/>
      <c r="T34" s="39">
        <v>19</v>
      </c>
    </row>
    <row r="35" spans="2:20" ht="24.95" customHeight="1">
      <c r="B35" s="13"/>
      <c r="C35" s="76">
        <f t="shared" si="0"/>
        <v>5</v>
      </c>
      <c r="D35" s="77">
        <v>6</v>
      </c>
      <c r="E35" s="78">
        <v>6</v>
      </c>
      <c r="F35" s="79">
        <v>6</v>
      </c>
      <c r="G35" s="80">
        <v>6</v>
      </c>
      <c r="H35" s="78">
        <v>6</v>
      </c>
      <c r="I35" s="75">
        <f t="shared" si="1"/>
        <v>6</v>
      </c>
      <c r="J35" s="78">
        <v>12</v>
      </c>
      <c r="K35" s="123">
        <f t="shared" si="6"/>
        <v>516.5</v>
      </c>
      <c r="L35" s="124"/>
      <c r="M35" s="66">
        <f t="shared" si="2"/>
        <v>216</v>
      </c>
      <c r="N35" s="60">
        <f t="shared" si="7"/>
        <v>10245.5</v>
      </c>
      <c r="O35" s="61">
        <f t="shared" si="3"/>
        <v>4320</v>
      </c>
      <c r="P35" s="87">
        <f>IF($R$10=$U$9,IF(T35&lt;$J$8+$J$9+2,INDEX('from author'!$W$3:$X$8,MATCH(T35-1,'from author'!$W$3:$W$8,1),2),0),0)</f>
        <v>50</v>
      </c>
      <c r="Q35" s="60">
        <f t="shared" si="4"/>
        <v>13831.425000000001</v>
      </c>
      <c r="R35" s="61">
        <f t="shared" si="5"/>
        <v>3240</v>
      </c>
      <c r="S35" s="17"/>
      <c r="T35" s="39">
        <v>20</v>
      </c>
    </row>
    <row r="36" spans="2:20" ht="24.95" customHeight="1">
      <c r="B36" s="13"/>
      <c r="C36" s="76">
        <f t="shared" si="0"/>
        <v>4</v>
      </c>
      <c r="D36" s="77">
        <v>6</v>
      </c>
      <c r="E36" s="78">
        <v>6</v>
      </c>
      <c r="F36" s="79">
        <v>6</v>
      </c>
      <c r="G36" s="80">
        <v>6</v>
      </c>
      <c r="H36" s="78">
        <v>6</v>
      </c>
      <c r="I36" s="75">
        <f t="shared" si="1"/>
        <v>6</v>
      </c>
      <c r="J36" s="78">
        <v>12</v>
      </c>
      <c r="K36" s="123">
        <f t="shared" si="6"/>
        <v>516.5</v>
      </c>
      <c r="L36" s="124"/>
      <c r="M36" s="66">
        <f t="shared" si="2"/>
        <v>216</v>
      </c>
      <c r="N36" s="60">
        <f t="shared" si="7"/>
        <v>10762</v>
      </c>
      <c r="O36" s="61">
        <f t="shared" si="3"/>
        <v>4536</v>
      </c>
      <c r="P36" s="87">
        <f>IF($R$10=$U$9,IF(T36&lt;$J$8+$J$9+2,INDEX('from author'!$W$3:$X$8,MATCH(T36-1,'from author'!$W$3:$W$8,1),2),0),0)</f>
        <v>50</v>
      </c>
      <c r="Q36" s="60">
        <f t="shared" si="4"/>
        <v>14528.7</v>
      </c>
      <c r="R36" s="61">
        <f t="shared" si="5"/>
        <v>3402</v>
      </c>
      <c r="S36" s="17"/>
      <c r="T36" s="39">
        <v>21</v>
      </c>
    </row>
    <row r="37" spans="2:20" ht="24.95" customHeight="1">
      <c r="B37" s="13"/>
      <c r="C37" s="76">
        <f t="shared" si="0"/>
        <v>3</v>
      </c>
      <c r="D37" s="77">
        <v>6</v>
      </c>
      <c r="E37" s="78">
        <v>6</v>
      </c>
      <c r="F37" s="79">
        <v>6</v>
      </c>
      <c r="G37" s="80">
        <v>6</v>
      </c>
      <c r="H37" s="78">
        <v>6</v>
      </c>
      <c r="I37" s="75">
        <f t="shared" si="1"/>
        <v>6</v>
      </c>
      <c r="J37" s="78">
        <v>12</v>
      </c>
      <c r="K37" s="123">
        <f t="shared" si="6"/>
        <v>516.5</v>
      </c>
      <c r="L37" s="124"/>
      <c r="M37" s="66">
        <f t="shared" si="2"/>
        <v>216</v>
      </c>
      <c r="N37" s="60">
        <f t="shared" si="7"/>
        <v>11278.5</v>
      </c>
      <c r="O37" s="61">
        <f t="shared" si="3"/>
        <v>4752</v>
      </c>
      <c r="P37" s="87">
        <f>IF($R$10=$U$9,IF(T37&lt;$J$8+$J$9+2,INDEX('from author'!$W$3:$X$8,MATCH(T37-1,'from author'!$W$3:$W$8,1),2),0),0)</f>
        <v>50</v>
      </c>
      <c r="Q37" s="60">
        <f t="shared" si="4"/>
        <v>15225.975</v>
      </c>
      <c r="R37" s="61">
        <f t="shared" si="5"/>
        <v>3564</v>
      </c>
      <c r="S37" s="17"/>
      <c r="T37" s="39">
        <v>22</v>
      </c>
    </row>
    <row r="38" spans="2:20" ht="24.95" customHeight="1">
      <c r="B38" s="13"/>
      <c r="C38" s="76">
        <f t="shared" si="0"/>
        <v>2</v>
      </c>
      <c r="D38" s="77">
        <v>6</v>
      </c>
      <c r="E38" s="78">
        <v>6</v>
      </c>
      <c r="F38" s="79">
        <v>6</v>
      </c>
      <c r="G38" s="80">
        <v>6</v>
      </c>
      <c r="H38" s="78">
        <v>6</v>
      </c>
      <c r="I38" s="75">
        <f t="shared" si="1"/>
        <v>6</v>
      </c>
      <c r="J38" s="78">
        <v>12</v>
      </c>
      <c r="K38" s="123">
        <f t="shared" si="6"/>
        <v>516.5</v>
      </c>
      <c r="L38" s="124"/>
      <c r="M38" s="66">
        <f t="shared" si="2"/>
        <v>216</v>
      </c>
      <c r="N38" s="60">
        <f t="shared" si="7"/>
        <v>11795</v>
      </c>
      <c r="O38" s="61">
        <f t="shared" si="3"/>
        <v>4968</v>
      </c>
      <c r="P38" s="87">
        <f>IF($R$10=$U$9,IF(T38&lt;$J$8+$J$9+2,INDEX('from author'!$W$3:$X$8,MATCH(T38-1,'from author'!$W$3:$W$8,1),2),0),0)</f>
        <v>50</v>
      </c>
      <c r="Q38" s="60">
        <f t="shared" si="4"/>
        <v>15923.250000000002</v>
      </c>
      <c r="R38" s="61">
        <f t="shared" si="5"/>
        <v>3726</v>
      </c>
      <c r="S38" s="17"/>
      <c r="T38" s="39">
        <v>23</v>
      </c>
    </row>
    <row r="39" spans="2:20" ht="24.95" customHeight="1">
      <c r="B39" s="13"/>
      <c r="C39" s="76">
        <f t="shared" si="0"/>
        <v>1</v>
      </c>
      <c r="D39" s="77">
        <v>6</v>
      </c>
      <c r="E39" s="78">
        <v>6</v>
      </c>
      <c r="F39" s="79">
        <v>6</v>
      </c>
      <c r="G39" s="80">
        <v>6</v>
      </c>
      <c r="H39" s="78">
        <v>6</v>
      </c>
      <c r="I39" s="75">
        <f t="shared" si="1"/>
        <v>6</v>
      </c>
      <c r="J39" s="78">
        <v>12</v>
      </c>
      <c r="K39" s="123">
        <f t="shared" si="6"/>
        <v>516.5</v>
      </c>
      <c r="L39" s="124"/>
      <c r="M39" s="66">
        <f t="shared" si="2"/>
        <v>216</v>
      </c>
      <c r="N39" s="60">
        <f t="shared" si="7"/>
        <v>12311.5</v>
      </c>
      <c r="O39" s="61">
        <f t="shared" si="3"/>
        <v>5184</v>
      </c>
      <c r="P39" s="87">
        <f>IF($R$10=$U$9,IF(T39&lt;$J$8+$J$9+2,INDEX('from author'!$W$3:$X$8,MATCH(T39-1,'from author'!$W$3:$W$8,1),2),0),0)</f>
        <v>50</v>
      </c>
      <c r="Q39" s="60">
        <f t="shared" si="4"/>
        <v>16620.525000000001</v>
      </c>
      <c r="R39" s="61">
        <f t="shared" si="5"/>
        <v>3888</v>
      </c>
      <c r="S39" s="17"/>
      <c r="T39" s="39">
        <v>24</v>
      </c>
    </row>
    <row r="40" spans="2:20" ht="24.95" customHeight="1">
      <c r="B40" s="13"/>
      <c r="C40" s="76" t="str">
        <f t="shared" si="0"/>
        <v>Gr. floor</v>
      </c>
      <c r="D40" s="77">
        <v>6</v>
      </c>
      <c r="E40" s="78">
        <v>6</v>
      </c>
      <c r="F40" s="79">
        <v>6</v>
      </c>
      <c r="G40" s="80">
        <v>6</v>
      </c>
      <c r="H40" s="78">
        <v>6</v>
      </c>
      <c r="I40" s="75">
        <f t="shared" si="1"/>
        <v>6</v>
      </c>
      <c r="J40" s="78">
        <v>12</v>
      </c>
      <c r="K40" s="123">
        <f t="shared" si="6"/>
        <v>516.5</v>
      </c>
      <c r="L40" s="124"/>
      <c r="M40" s="66">
        <f t="shared" si="2"/>
        <v>216</v>
      </c>
      <c r="N40" s="60">
        <f t="shared" si="7"/>
        <v>12828</v>
      </c>
      <c r="O40" s="61">
        <f t="shared" si="3"/>
        <v>5400</v>
      </c>
      <c r="P40" s="87">
        <f>IF($R$10=$U$9,IF(T40&lt;$J$8+$J$9+2,INDEX('from author'!$W$3:$X$8,MATCH(T40-1,'from author'!$W$3:$W$8,1),2),0),0)</f>
        <v>50</v>
      </c>
      <c r="Q40" s="60">
        <f t="shared" si="4"/>
        <v>17317.800000000003</v>
      </c>
      <c r="R40" s="61">
        <f t="shared" si="5"/>
        <v>4050</v>
      </c>
      <c r="S40" s="17"/>
      <c r="T40" s="39">
        <v>25</v>
      </c>
    </row>
    <row r="41" spans="2:20" ht="24.95" customHeight="1">
      <c r="B41" s="13"/>
      <c r="C41" s="76" t="str">
        <f t="shared" si="0"/>
        <v>B-1</v>
      </c>
      <c r="D41" s="77">
        <v>6</v>
      </c>
      <c r="E41" s="78">
        <v>6</v>
      </c>
      <c r="F41" s="79">
        <v>6</v>
      </c>
      <c r="G41" s="80">
        <v>6</v>
      </c>
      <c r="H41" s="78">
        <v>6</v>
      </c>
      <c r="I41" s="75">
        <f t="shared" si="1"/>
        <v>6</v>
      </c>
      <c r="J41" s="78">
        <v>12</v>
      </c>
      <c r="K41" s="123">
        <f t="shared" si="6"/>
        <v>516.5</v>
      </c>
      <c r="L41" s="124"/>
      <c r="M41" s="66">
        <f t="shared" si="2"/>
        <v>216</v>
      </c>
      <c r="N41" s="60">
        <f t="shared" si="7"/>
        <v>13344.5</v>
      </c>
      <c r="O41" s="61">
        <f t="shared" si="3"/>
        <v>5616</v>
      </c>
      <c r="P41" s="87">
        <f>IF($R$10=$U$9,IF(T41&lt;$J$8+$J$9+2,INDEX('from author'!$W$3:$X$8,MATCH(T41-1,'from author'!$W$3:$W$8,1),2),0),0)</f>
        <v>50</v>
      </c>
      <c r="Q41" s="60">
        <f t="shared" si="4"/>
        <v>18015.075000000001</v>
      </c>
      <c r="R41" s="61">
        <f t="shared" si="5"/>
        <v>4212</v>
      </c>
      <c r="S41" s="16"/>
      <c r="T41" s="39">
        <v>26</v>
      </c>
    </row>
    <row r="42" spans="2:20" ht="24.95" customHeight="1">
      <c r="B42" s="13"/>
      <c r="C42" s="76" t="str">
        <f t="shared" si="0"/>
        <v>B-2</v>
      </c>
      <c r="D42" s="77">
        <v>6</v>
      </c>
      <c r="E42" s="78">
        <v>6</v>
      </c>
      <c r="F42" s="79">
        <v>6</v>
      </c>
      <c r="G42" s="80">
        <v>6</v>
      </c>
      <c r="H42" s="78">
        <v>6</v>
      </c>
      <c r="I42" s="75">
        <f t="shared" si="1"/>
        <v>6</v>
      </c>
      <c r="J42" s="78">
        <v>12</v>
      </c>
      <c r="K42" s="123">
        <f t="shared" si="6"/>
        <v>516.5</v>
      </c>
      <c r="L42" s="124"/>
      <c r="M42" s="66">
        <f t="shared" si="2"/>
        <v>216</v>
      </c>
      <c r="N42" s="60">
        <f t="shared" si="7"/>
        <v>13861</v>
      </c>
      <c r="O42" s="61">
        <f t="shared" si="3"/>
        <v>5832</v>
      </c>
      <c r="P42" s="87">
        <f>IF($R$10=$U$9,IF(T42&lt;$J$8+$J$9+2,INDEX('from author'!$W$3:$X$8,MATCH(T42-1,'from author'!$W$3:$W$8,1),2),0),0)</f>
        <v>50</v>
      </c>
      <c r="Q42" s="60">
        <f t="shared" si="4"/>
        <v>18712.350000000002</v>
      </c>
      <c r="R42" s="61">
        <f t="shared" si="5"/>
        <v>4374</v>
      </c>
      <c r="S42" s="16"/>
      <c r="T42" s="39">
        <v>27</v>
      </c>
    </row>
    <row r="43" spans="2:20" ht="24.95" customHeight="1">
      <c r="B43" s="13"/>
      <c r="C43" s="76" t="str">
        <f t="shared" si="0"/>
        <v>B-3</v>
      </c>
      <c r="D43" s="77">
        <v>6</v>
      </c>
      <c r="E43" s="78">
        <v>6</v>
      </c>
      <c r="F43" s="79">
        <v>6</v>
      </c>
      <c r="G43" s="80">
        <v>6</v>
      </c>
      <c r="H43" s="78">
        <v>6</v>
      </c>
      <c r="I43" s="75">
        <f t="shared" si="1"/>
        <v>6</v>
      </c>
      <c r="J43" s="78">
        <v>12</v>
      </c>
      <c r="K43" s="123">
        <f t="shared" si="6"/>
        <v>516.5</v>
      </c>
      <c r="L43" s="124"/>
      <c r="M43" s="66">
        <f t="shared" si="2"/>
        <v>216</v>
      </c>
      <c r="N43" s="60">
        <f t="shared" si="7"/>
        <v>14377.5</v>
      </c>
      <c r="O43" s="61">
        <f t="shared" si="3"/>
        <v>6048</v>
      </c>
      <c r="P43" s="87">
        <f>IF($R$10=$U$9,IF(T43&lt;$J$8+$J$9+2,INDEX('from author'!$W$3:$X$8,MATCH(T43-1,'from author'!$W$3:$W$8,1),2),0),0)</f>
        <v>50</v>
      </c>
      <c r="Q43" s="60">
        <f t="shared" si="4"/>
        <v>19409.625</v>
      </c>
      <c r="R43" s="61">
        <f t="shared" si="5"/>
        <v>4536</v>
      </c>
      <c r="S43" s="16"/>
      <c r="T43" s="39">
        <v>28</v>
      </c>
    </row>
    <row r="44" spans="2:20" ht="24.95" customHeight="1">
      <c r="B44" s="13"/>
      <c r="C44" s="76" t="str">
        <f t="shared" si="0"/>
        <v>B-4</v>
      </c>
      <c r="D44" s="77">
        <v>6</v>
      </c>
      <c r="E44" s="78">
        <v>6</v>
      </c>
      <c r="F44" s="79">
        <v>6</v>
      </c>
      <c r="G44" s="80">
        <v>6</v>
      </c>
      <c r="H44" s="78">
        <v>6</v>
      </c>
      <c r="I44" s="75">
        <f t="shared" si="1"/>
        <v>6</v>
      </c>
      <c r="J44" s="78">
        <v>12</v>
      </c>
      <c r="K44" s="123">
        <f t="shared" si="6"/>
        <v>516.5</v>
      </c>
      <c r="L44" s="124"/>
      <c r="M44" s="66">
        <f t="shared" si="2"/>
        <v>216</v>
      </c>
      <c r="N44" s="60">
        <f t="shared" si="7"/>
        <v>14894</v>
      </c>
      <c r="O44" s="61">
        <f t="shared" si="3"/>
        <v>6264</v>
      </c>
      <c r="P44" s="87">
        <f>IF($R$10=$U$9,IF(T44&lt;$J$8+$J$9+2,INDEX('from author'!$W$3:$X$8,MATCH(T44-1,'from author'!$W$3:$W$8,1),2),0),0)</f>
        <v>50</v>
      </c>
      <c r="Q44" s="60">
        <f t="shared" si="4"/>
        <v>20106.900000000001</v>
      </c>
      <c r="R44" s="61">
        <f t="shared" si="5"/>
        <v>4698</v>
      </c>
      <c r="S44" s="16"/>
      <c r="T44" s="39">
        <v>29</v>
      </c>
    </row>
    <row r="45" spans="2:20" ht="24.95" customHeight="1">
      <c r="B45" s="13"/>
      <c r="C45" s="76" t="str">
        <f t="shared" si="0"/>
        <v>B-5</v>
      </c>
      <c r="D45" s="77">
        <v>6</v>
      </c>
      <c r="E45" s="78">
        <v>6</v>
      </c>
      <c r="F45" s="79">
        <v>6</v>
      </c>
      <c r="G45" s="80">
        <v>6</v>
      </c>
      <c r="H45" s="78">
        <v>6</v>
      </c>
      <c r="I45" s="75">
        <f t="shared" si="1"/>
        <v>6</v>
      </c>
      <c r="J45" s="78">
        <v>12</v>
      </c>
      <c r="K45" s="123">
        <f t="shared" si="6"/>
        <v>516.5</v>
      </c>
      <c r="L45" s="124"/>
      <c r="M45" s="66">
        <f t="shared" si="2"/>
        <v>216</v>
      </c>
      <c r="N45" s="60">
        <f t="shared" si="7"/>
        <v>15410.5</v>
      </c>
      <c r="O45" s="61">
        <f t="shared" si="3"/>
        <v>6480</v>
      </c>
      <c r="P45" s="87">
        <f>IF($R$10=$U$9,IF(T45&lt;$J$8+$J$9+2,INDEX('from author'!$W$3:$X$8,MATCH(T45-1,'from author'!$W$3:$W$8,1),2),0),0)</f>
        <v>50</v>
      </c>
      <c r="Q45" s="60">
        <f t="shared" si="4"/>
        <v>20804.175000000003</v>
      </c>
      <c r="R45" s="61">
        <f t="shared" si="5"/>
        <v>4860</v>
      </c>
      <c r="S45" s="16"/>
      <c r="T45" s="39">
        <v>30</v>
      </c>
    </row>
    <row r="46" spans="2:20" ht="24.95" customHeight="1">
      <c r="B46" s="13"/>
      <c r="C46" s="76" t="str">
        <f t="shared" si="0"/>
        <v>B-6</v>
      </c>
      <c r="D46" s="77">
        <v>6</v>
      </c>
      <c r="E46" s="78">
        <v>6</v>
      </c>
      <c r="F46" s="79">
        <v>6</v>
      </c>
      <c r="G46" s="80">
        <v>6</v>
      </c>
      <c r="H46" s="78">
        <v>6</v>
      </c>
      <c r="I46" s="75">
        <f t="shared" si="1"/>
        <v>6</v>
      </c>
      <c r="J46" s="78">
        <v>12</v>
      </c>
      <c r="K46" s="123">
        <f t="shared" si="6"/>
        <v>516.5</v>
      </c>
      <c r="L46" s="124"/>
      <c r="M46" s="66">
        <f t="shared" si="2"/>
        <v>216</v>
      </c>
      <c r="N46" s="60">
        <f t="shared" si="7"/>
        <v>15927</v>
      </c>
      <c r="O46" s="61">
        <f t="shared" si="3"/>
        <v>6696</v>
      </c>
      <c r="P46" s="87">
        <f>IF($R$10=$U$9,IF(T46&lt;$J$8+$J$9+2,INDEX('from author'!$W$3:$X$8,MATCH(T46-1,'from author'!$W$3:$W$8,1),2),0),0)</f>
        <v>50</v>
      </c>
      <c r="Q46" s="60">
        <f t="shared" si="4"/>
        <v>21501.45</v>
      </c>
      <c r="R46" s="61">
        <f t="shared" si="5"/>
        <v>5022</v>
      </c>
      <c r="S46" s="16"/>
      <c r="T46" s="39">
        <v>31</v>
      </c>
    </row>
    <row r="47" spans="2:20" ht="24.95" customHeight="1">
      <c r="B47" s="13"/>
      <c r="C47" s="76" t="str">
        <f t="shared" si="0"/>
        <v>B-7</v>
      </c>
      <c r="D47" s="77">
        <v>6</v>
      </c>
      <c r="E47" s="78">
        <v>6</v>
      </c>
      <c r="F47" s="79">
        <v>6</v>
      </c>
      <c r="G47" s="80">
        <v>6</v>
      </c>
      <c r="H47" s="78">
        <v>6</v>
      </c>
      <c r="I47" s="75">
        <f t="shared" si="1"/>
        <v>6</v>
      </c>
      <c r="J47" s="78">
        <v>12</v>
      </c>
      <c r="K47" s="123">
        <f t="shared" si="6"/>
        <v>516.5</v>
      </c>
      <c r="L47" s="124"/>
      <c r="M47" s="66">
        <f t="shared" si="2"/>
        <v>216</v>
      </c>
      <c r="N47" s="60">
        <f t="shared" si="7"/>
        <v>16443.5</v>
      </c>
      <c r="O47" s="61">
        <f t="shared" si="3"/>
        <v>6912</v>
      </c>
      <c r="P47" s="87">
        <f>IF($R$10=$U$9,IF(T47&lt;$J$8+$J$9+2,INDEX('from author'!$W$3:$X$8,MATCH(T47-1,'from author'!$W$3:$W$8,1),2),0),0)</f>
        <v>50</v>
      </c>
      <c r="Q47" s="60">
        <f t="shared" si="4"/>
        <v>22198.725000000002</v>
      </c>
      <c r="R47" s="61">
        <f t="shared" si="5"/>
        <v>5184</v>
      </c>
      <c r="S47" s="16"/>
      <c r="T47" s="39">
        <v>32</v>
      </c>
    </row>
    <row r="48" spans="2:20" ht="24.95" customHeight="1">
      <c r="B48" s="13"/>
      <c r="C48" s="76" t="str">
        <f t="shared" si="0"/>
        <v>B-8</v>
      </c>
      <c r="D48" s="77">
        <v>6</v>
      </c>
      <c r="E48" s="78">
        <v>6</v>
      </c>
      <c r="F48" s="79">
        <v>6</v>
      </c>
      <c r="G48" s="80">
        <v>6</v>
      </c>
      <c r="H48" s="78">
        <v>6</v>
      </c>
      <c r="I48" s="75">
        <f t="shared" si="1"/>
        <v>6</v>
      </c>
      <c r="J48" s="78">
        <v>12</v>
      </c>
      <c r="K48" s="123">
        <f t="shared" si="6"/>
        <v>516.5</v>
      </c>
      <c r="L48" s="124"/>
      <c r="M48" s="66">
        <f t="shared" si="2"/>
        <v>216</v>
      </c>
      <c r="N48" s="60">
        <f t="shared" si="7"/>
        <v>16960</v>
      </c>
      <c r="O48" s="61">
        <f t="shared" si="3"/>
        <v>7128</v>
      </c>
      <c r="P48" s="87">
        <f>IF($R$10=$U$9,IF(T48&lt;$J$8+$J$9+2,INDEX('from author'!$W$3:$X$8,MATCH(T48-1,'from author'!$W$3:$W$8,1),2),0),0)</f>
        <v>50</v>
      </c>
      <c r="Q48" s="60">
        <f t="shared" si="4"/>
        <v>22896</v>
      </c>
      <c r="R48" s="61">
        <f t="shared" si="5"/>
        <v>5346</v>
      </c>
      <c r="S48" s="16"/>
      <c r="T48" s="39">
        <v>33</v>
      </c>
    </row>
    <row r="49" spans="2:20" ht="24.95" customHeight="1">
      <c r="B49" s="13"/>
      <c r="C49" s="76" t="str">
        <f t="shared" si="0"/>
        <v>B-9</v>
      </c>
      <c r="D49" s="77">
        <v>6</v>
      </c>
      <c r="E49" s="78">
        <v>6</v>
      </c>
      <c r="F49" s="79">
        <v>6</v>
      </c>
      <c r="G49" s="80">
        <v>6</v>
      </c>
      <c r="H49" s="78">
        <v>6</v>
      </c>
      <c r="I49" s="75">
        <f t="shared" si="1"/>
        <v>6</v>
      </c>
      <c r="J49" s="78">
        <v>12</v>
      </c>
      <c r="K49" s="123">
        <f t="shared" si="6"/>
        <v>516.5</v>
      </c>
      <c r="L49" s="124"/>
      <c r="M49" s="66">
        <f t="shared" si="2"/>
        <v>216</v>
      </c>
      <c r="N49" s="60">
        <f t="shared" si="7"/>
        <v>17476.5</v>
      </c>
      <c r="O49" s="61">
        <f t="shared" si="3"/>
        <v>7344</v>
      </c>
      <c r="P49" s="87">
        <f>IF($R$10=$U$9,IF(T49&lt;$J$8+$J$9+2,INDEX('from author'!$W$3:$X$8,MATCH(T49-1,'from author'!$W$3:$W$8,1),2),0),0)</f>
        <v>50</v>
      </c>
      <c r="Q49" s="60">
        <f t="shared" si="4"/>
        <v>23593.275000000001</v>
      </c>
      <c r="R49" s="61">
        <f t="shared" si="5"/>
        <v>5508</v>
      </c>
      <c r="S49" s="16"/>
      <c r="T49" s="39">
        <v>34</v>
      </c>
    </row>
    <row r="50" spans="2:20" ht="24.95" customHeight="1" thickBot="1">
      <c r="B50" s="13"/>
      <c r="C50" s="76" t="str">
        <f t="shared" si="0"/>
        <v>B-10</v>
      </c>
      <c r="D50" s="81">
        <v>6</v>
      </c>
      <c r="E50" s="82">
        <v>6</v>
      </c>
      <c r="F50" s="83">
        <v>6</v>
      </c>
      <c r="G50" s="84">
        <v>6</v>
      </c>
      <c r="H50" s="82">
        <v>6</v>
      </c>
      <c r="I50" s="75">
        <f t="shared" si="1"/>
        <v>6</v>
      </c>
      <c r="J50" s="85">
        <v>12</v>
      </c>
      <c r="K50" s="123">
        <f t="shared" si="6"/>
        <v>516.5</v>
      </c>
      <c r="L50" s="124"/>
      <c r="M50" s="91">
        <f t="shared" si="2"/>
        <v>216</v>
      </c>
      <c r="N50" s="60">
        <f t="shared" si="7"/>
        <v>17993</v>
      </c>
      <c r="O50" s="61">
        <f t="shared" si="3"/>
        <v>7560</v>
      </c>
      <c r="P50" s="89">
        <f>IF($R$10=$U$9,IF(T50&lt;$J$8+$J$9+2,INDEX('from author'!$W$3:$X$8,MATCH(T50-1,'from author'!$W$3:$W$8,1),2),0),0)</f>
        <v>50</v>
      </c>
      <c r="Q50" s="60">
        <f t="shared" si="4"/>
        <v>24290.550000000003</v>
      </c>
      <c r="R50" s="61">
        <f t="shared" si="5"/>
        <v>5670</v>
      </c>
      <c r="S50" s="16"/>
      <c r="T50" s="39">
        <v>35</v>
      </c>
    </row>
    <row r="51" spans="2:20" ht="17.100000000000001" customHeight="1" thickBot="1">
      <c r="B51" s="13"/>
      <c r="C51" s="62"/>
      <c r="D51" s="62"/>
      <c r="E51" s="62"/>
      <c r="F51" s="62"/>
      <c r="G51" s="62"/>
      <c r="H51" s="62"/>
      <c r="I51" s="62"/>
      <c r="J51" s="103" t="str">
        <f>"TOTAL FACTORED AND REDUCED LOAD ON "&amp;INDEX($V$13:$V$14,MATCH($C$5,$U$13:$U$14,0))&amp;" [kN]:"</f>
        <v>TOTAL FACTORED AND REDUCED LOAD ON COLUMN [kN]:</v>
      </c>
      <c r="K51" s="104"/>
      <c r="L51" s="104"/>
      <c r="M51" s="104"/>
      <c r="N51" s="104"/>
      <c r="O51" s="104"/>
      <c r="P51" s="104"/>
      <c r="Q51" s="136">
        <f>INDEX(Q16:R50,$J$8+$J$9+1,1)+INDEX(Q16:R50,$J$8+$J$9+1,2)</f>
        <v>29960.550000000003</v>
      </c>
      <c r="R51" s="137"/>
      <c r="S51" s="16"/>
    </row>
    <row r="52" spans="2:20" ht="17.100000000000001" customHeight="1" thickBot="1">
      <c r="B52" s="18"/>
      <c r="C52" s="125" t="s">
        <v>54</v>
      </c>
      <c r="D52" s="125"/>
      <c r="E52" s="125"/>
      <c r="F52" s="125"/>
      <c r="G52" s="125"/>
      <c r="H52" s="125"/>
      <c r="I52" s="63"/>
      <c r="J52" s="63"/>
      <c r="K52" s="19"/>
      <c r="L52" s="19"/>
      <c r="M52" s="19"/>
      <c r="N52" s="19"/>
      <c r="O52" s="19"/>
      <c r="P52" s="19"/>
      <c r="Q52" s="19"/>
      <c r="R52" s="19"/>
      <c r="S52" s="20"/>
    </row>
    <row r="53" spans="2:20" ht="17.100000000000001" customHeight="1"/>
    <row r="79" ht="15" customHeight="1"/>
    <row r="85" ht="15" customHeight="1"/>
  </sheetData>
  <sheetProtection password="CD8C" sheet="1" objects="1" scenarios="1"/>
  <dataConsolidate/>
  <mergeCells count="70">
    <mergeCell ref="C7:J7"/>
    <mergeCell ref="L7:R7"/>
    <mergeCell ref="C8:I8"/>
    <mergeCell ref="C9:I9"/>
    <mergeCell ref="C10:I10"/>
    <mergeCell ref="L4:M4"/>
    <mergeCell ref="L5:M5"/>
    <mergeCell ref="D5:K5"/>
    <mergeCell ref="D2:K4"/>
    <mergeCell ref="L2:O3"/>
    <mergeCell ref="N5:O5"/>
    <mergeCell ref="N4:O4"/>
    <mergeCell ref="Q3:S3"/>
    <mergeCell ref="Q4:S4"/>
    <mergeCell ref="Q5:S5"/>
    <mergeCell ref="K43:L43"/>
    <mergeCell ref="K44:L44"/>
    <mergeCell ref="K28:L28"/>
    <mergeCell ref="K29:L29"/>
    <mergeCell ref="K30:L30"/>
    <mergeCell ref="K31:L31"/>
    <mergeCell ref="K32:L32"/>
    <mergeCell ref="K33:L33"/>
    <mergeCell ref="K16:L16"/>
    <mergeCell ref="K17:L17"/>
    <mergeCell ref="K18:L18"/>
    <mergeCell ref="K19:L19"/>
    <mergeCell ref="K20:L20"/>
    <mergeCell ref="K45:L45"/>
    <mergeCell ref="K46:L46"/>
    <mergeCell ref="K47:L47"/>
    <mergeCell ref="K48:L48"/>
    <mergeCell ref="K49:L49"/>
    <mergeCell ref="K41:L41"/>
    <mergeCell ref="K42:L42"/>
    <mergeCell ref="K25:L25"/>
    <mergeCell ref="K26:L26"/>
    <mergeCell ref="K27:L27"/>
    <mergeCell ref="C52:H52"/>
    <mergeCell ref="Q13:R14"/>
    <mergeCell ref="N13:O14"/>
    <mergeCell ref="P13:P15"/>
    <mergeCell ref="C13:C15"/>
    <mergeCell ref="D13:E14"/>
    <mergeCell ref="F13:H14"/>
    <mergeCell ref="Q51:R51"/>
    <mergeCell ref="K21:L21"/>
    <mergeCell ref="K22:L22"/>
    <mergeCell ref="K23:L23"/>
    <mergeCell ref="K24:L24"/>
    <mergeCell ref="K50:L50"/>
    <mergeCell ref="K34:L34"/>
    <mergeCell ref="K35:L35"/>
    <mergeCell ref="K36:L36"/>
    <mergeCell ref="B1:L1"/>
    <mergeCell ref="I13:J13"/>
    <mergeCell ref="M1:S1"/>
    <mergeCell ref="C11:R11"/>
    <mergeCell ref="J51:P51"/>
    <mergeCell ref="K15:L15"/>
    <mergeCell ref="K13:M14"/>
    <mergeCell ref="C12:J12"/>
    <mergeCell ref="K12:R12"/>
    <mergeCell ref="L8:Q8"/>
    <mergeCell ref="L9:Q9"/>
    <mergeCell ref="L10:Q10"/>
    <mergeCell ref="K37:L37"/>
    <mergeCell ref="K38:L38"/>
    <mergeCell ref="K39:L39"/>
    <mergeCell ref="K40:L40"/>
  </mergeCells>
  <conditionalFormatting sqref="D16:J50 P16:P50">
    <cfRule type="expression" dxfId="0" priority="2">
      <formula>$C16=""</formula>
    </cfRule>
  </conditionalFormatting>
  <dataValidations count="2">
    <dataValidation type="list" allowBlank="1" showInputMessage="1" showErrorMessage="1" sqref="R10">
      <formula1>$U$9:$U$10</formula1>
    </dataValidation>
    <dataValidation type="list" allowBlank="1" showInputMessage="1" showErrorMessage="1" sqref="C5">
      <formula1>$U$13:$U$14</formula1>
    </dataValidation>
  </dataValidations>
  <hyperlinks>
    <hyperlink ref="C52" r:id="rId1"/>
  </hyperlinks>
  <pageMargins left="0.74803149606299213" right="0.19685039370078741" top="0.55118110236220474" bottom="0.43307086614173229" header="0" footer="0"/>
  <pageSetup paperSize="9" scale="68"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X40"/>
  <sheetViews>
    <sheetView showGridLines="0" tabSelected="1" zoomScale="90" zoomScaleNormal="90" workbookViewId="0"/>
  </sheetViews>
  <sheetFormatPr defaultRowHeight="15"/>
  <cols>
    <col min="1" max="1" width="2.85546875" style="2" customWidth="1"/>
    <col min="2" max="2" width="8.5703125" style="2" customWidth="1"/>
    <col min="3" max="10" width="9.7109375" style="2" customWidth="1"/>
    <col min="11" max="11" width="8.5703125" style="2" customWidth="1"/>
    <col min="12" max="12" width="2.85546875" style="2" customWidth="1"/>
    <col min="13" max="13" width="6.85546875" style="2" customWidth="1"/>
    <col min="14" max="14" width="7.5703125" style="2" customWidth="1"/>
    <col min="15" max="24" width="9.140625" style="2" hidden="1" customWidth="1"/>
    <col min="25" max="256" width="9.140625" style="2"/>
    <col min="257" max="257" width="2.85546875" style="2" customWidth="1"/>
    <col min="258" max="258" width="8.5703125" style="2" customWidth="1"/>
    <col min="259" max="266" width="9.7109375" style="2" customWidth="1"/>
    <col min="267" max="267" width="8.5703125" style="2" customWidth="1"/>
    <col min="268" max="268" width="2.85546875" style="2" customWidth="1"/>
    <col min="269" max="269" width="6.85546875" style="2" customWidth="1"/>
    <col min="270" max="270" width="7.5703125" style="2" customWidth="1"/>
    <col min="271" max="276" width="0" style="2" hidden="1" customWidth="1"/>
    <col min="277" max="512" width="9.140625" style="2"/>
    <col min="513" max="513" width="2.85546875" style="2" customWidth="1"/>
    <col min="514" max="514" width="8.5703125" style="2" customWidth="1"/>
    <col min="515" max="522" width="9.7109375" style="2" customWidth="1"/>
    <col min="523" max="523" width="8.5703125" style="2" customWidth="1"/>
    <col min="524" max="524" width="2.85546875" style="2" customWidth="1"/>
    <col min="525" max="525" width="6.85546875" style="2" customWidth="1"/>
    <col min="526" max="526" width="7.5703125" style="2" customWidth="1"/>
    <col min="527" max="532" width="0" style="2" hidden="1" customWidth="1"/>
    <col min="533" max="768" width="9.140625" style="2"/>
    <col min="769" max="769" width="2.85546875" style="2" customWidth="1"/>
    <col min="770" max="770" width="8.5703125" style="2" customWidth="1"/>
    <col min="771" max="778" width="9.7109375" style="2" customWidth="1"/>
    <col min="779" max="779" width="8.5703125" style="2" customWidth="1"/>
    <col min="780" max="780" width="2.85546875" style="2" customWidth="1"/>
    <col min="781" max="781" width="6.85546875" style="2" customWidth="1"/>
    <col min="782" max="782" width="7.5703125" style="2" customWidth="1"/>
    <col min="783" max="788" width="0" style="2" hidden="1" customWidth="1"/>
    <col min="789" max="1024" width="9.140625" style="2"/>
    <col min="1025" max="1025" width="2.85546875" style="2" customWidth="1"/>
    <col min="1026" max="1026" width="8.5703125" style="2" customWidth="1"/>
    <col min="1027" max="1034" width="9.7109375" style="2" customWidth="1"/>
    <col min="1035" max="1035" width="8.5703125" style="2" customWidth="1"/>
    <col min="1036" max="1036" width="2.85546875" style="2" customWidth="1"/>
    <col min="1037" max="1037" width="6.85546875" style="2" customWidth="1"/>
    <col min="1038" max="1038" width="7.5703125" style="2" customWidth="1"/>
    <col min="1039" max="1044" width="0" style="2" hidden="1" customWidth="1"/>
    <col min="1045" max="1280" width="9.140625" style="2"/>
    <col min="1281" max="1281" width="2.85546875" style="2" customWidth="1"/>
    <col min="1282" max="1282" width="8.5703125" style="2" customWidth="1"/>
    <col min="1283" max="1290" width="9.7109375" style="2" customWidth="1"/>
    <col min="1291" max="1291" width="8.5703125" style="2" customWidth="1"/>
    <col min="1292" max="1292" width="2.85546875" style="2" customWidth="1"/>
    <col min="1293" max="1293" width="6.85546875" style="2" customWidth="1"/>
    <col min="1294" max="1294" width="7.5703125" style="2" customWidth="1"/>
    <col min="1295" max="1300" width="0" style="2" hidden="1" customWidth="1"/>
    <col min="1301" max="1536" width="9.140625" style="2"/>
    <col min="1537" max="1537" width="2.85546875" style="2" customWidth="1"/>
    <col min="1538" max="1538" width="8.5703125" style="2" customWidth="1"/>
    <col min="1539" max="1546" width="9.7109375" style="2" customWidth="1"/>
    <col min="1547" max="1547" width="8.5703125" style="2" customWidth="1"/>
    <col min="1548" max="1548" width="2.85546875" style="2" customWidth="1"/>
    <col min="1549" max="1549" width="6.85546875" style="2" customWidth="1"/>
    <col min="1550" max="1550" width="7.5703125" style="2" customWidth="1"/>
    <col min="1551" max="1556" width="0" style="2" hidden="1" customWidth="1"/>
    <col min="1557" max="1792" width="9.140625" style="2"/>
    <col min="1793" max="1793" width="2.85546875" style="2" customWidth="1"/>
    <col min="1794" max="1794" width="8.5703125" style="2" customWidth="1"/>
    <col min="1795" max="1802" width="9.7109375" style="2" customWidth="1"/>
    <col min="1803" max="1803" width="8.5703125" style="2" customWidth="1"/>
    <col min="1804" max="1804" width="2.85546875" style="2" customWidth="1"/>
    <col min="1805" max="1805" width="6.85546875" style="2" customWidth="1"/>
    <col min="1806" max="1806" width="7.5703125" style="2" customWidth="1"/>
    <col min="1807" max="1812" width="0" style="2" hidden="1" customWidth="1"/>
    <col min="1813" max="2048" width="9.140625" style="2"/>
    <col min="2049" max="2049" width="2.85546875" style="2" customWidth="1"/>
    <col min="2050" max="2050" width="8.5703125" style="2" customWidth="1"/>
    <col min="2051" max="2058" width="9.7109375" style="2" customWidth="1"/>
    <col min="2059" max="2059" width="8.5703125" style="2" customWidth="1"/>
    <col min="2060" max="2060" width="2.85546875" style="2" customWidth="1"/>
    <col min="2061" max="2061" width="6.85546875" style="2" customWidth="1"/>
    <col min="2062" max="2062" width="7.5703125" style="2" customWidth="1"/>
    <col min="2063" max="2068" width="0" style="2" hidden="1" customWidth="1"/>
    <col min="2069" max="2304" width="9.140625" style="2"/>
    <col min="2305" max="2305" width="2.85546875" style="2" customWidth="1"/>
    <col min="2306" max="2306" width="8.5703125" style="2" customWidth="1"/>
    <col min="2307" max="2314" width="9.7109375" style="2" customWidth="1"/>
    <col min="2315" max="2315" width="8.5703125" style="2" customWidth="1"/>
    <col min="2316" max="2316" width="2.85546875" style="2" customWidth="1"/>
    <col min="2317" max="2317" width="6.85546875" style="2" customWidth="1"/>
    <col min="2318" max="2318" width="7.5703125" style="2" customWidth="1"/>
    <col min="2319" max="2324" width="0" style="2" hidden="1" customWidth="1"/>
    <col min="2325" max="2560" width="9.140625" style="2"/>
    <col min="2561" max="2561" width="2.85546875" style="2" customWidth="1"/>
    <col min="2562" max="2562" width="8.5703125" style="2" customWidth="1"/>
    <col min="2563" max="2570" width="9.7109375" style="2" customWidth="1"/>
    <col min="2571" max="2571" width="8.5703125" style="2" customWidth="1"/>
    <col min="2572" max="2572" width="2.85546875" style="2" customWidth="1"/>
    <col min="2573" max="2573" width="6.85546875" style="2" customWidth="1"/>
    <col min="2574" max="2574" width="7.5703125" style="2" customWidth="1"/>
    <col min="2575" max="2580" width="0" style="2" hidden="1" customWidth="1"/>
    <col min="2581" max="2816" width="9.140625" style="2"/>
    <col min="2817" max="2817" width="2.85546875" style="2" customWidth="1"/>
    <col min="2818" max="2818" width="8.5703125" style="2" customWidth="1"/>
    <col min="2819" max="2826" width="9.7109375" style="2" customWidth="1"/>
    <col min="2827" max="2827" width="8.5703125" style="2" customWidth="1"/>
    <col min="2828" max="2828" width="2.85546875" style="2" customWidth="1"/>
    <col min="2829" max="2829" width="6.85546875" style="2" customWidth="1"/>
    <col min="2830" max="2830" width="7.5703125" style="2" customWidth="1"/>
    <col min="2831" max="2836" width="0" style="2" hidden="1" customWidth="1"/>
    <col min="2837" max="3072" width="9.140625" style="2"/>
    <col min="3073" max="3073" width="2.85546875" style="2" customWidth="1"/>
    <col min="3074" max="3074" width="8.5703125" style="2" customWidth="1"/>
    <col min="3075" max="3082" width="9.7109375" style="2" customWidth="1"/>
    <col min="3083" max="3083" width="8.5703125" style="2" customWidth="1"/>
    <col min="3084" max="3084" width="2.85546875" style="2" customWidth="1"/>
    <col min="3085" max="3085" width="6.85546875" style="2" customWidth="1"/>
    <col min="3086" max="3086" width="7.5703125" style="2" customWidth="1"/>
    <col min="3087" max="3092" width="0" style="2" hidden="1" customWidth="1"/>
    <col min="3093" max="3328" width="9.140625" style="2"/>
    <col min="3329" max="3329" width="2.85546875" style="2" customWidth="1"/>
    <col min="3330" max="3330" width="8.5703125" style="2" customWidth="1"/>
    <col min="3331" max="3338" width="9.7109375" style="2" customWidth="1"/>
    <col min="3339" max="3339" width="8.5703125" style="2" customWidth="1"/>
    <col min="3340" max="3340" width="2.85546875" style="2" customWidth="1"/>
    <col min="3341" max="3341" width="6.85546875" style="2" customWidth="1"/>
    <col min="3342" max="3342" width="7.5703125" style="2" customWidth="1"/>
    <col min="3343" max="3348" width="0" style="2" hidden="1" customWidth="1"/>
    <col min="3349" max="3584" width="9.140625" style="2"/>
    <col min="3585" max="3585" width="2.85546875" style="2" customWidth="1"/>
    <col min="3586" max="3586" width="8.5703125" style="2" customWidth="1"/>
    <col min="3587" max="3594" width="9.7109375" style="2" customWidth="1"/>
    <col min="3595" max="3595" width="8.5703125" style="2" customWidth="1"/>
    <col min="3596" max="3596" width="2.85546875" style="2" customWidth="1"/>
    <col min="3597" max="3597" width="6.85546875" style="2" customWidth="1"/>
    <col min="3598" max="3598" width="7.5703125" style="2" customWidth="1"/>
    <col min="3599" max="3604" width="0" style="2" hidden="1" customWidth="1"/>
    <col min="3605" max="3840" width="9.140625" style="2"/>
    <col min="3841" max="3841" width="2.85546875" style="2" customWidth="1"/>
    <col min="3842" max="3842" width="8.5703125" style="2" customWidth="1"/>
    <col min="3843" max="3850" width="9.7109375" style="2" customWidth="1"/>
    <col min="3851" max="3851" width="8.5703125" style="2" customWidth="1"/>
    <col min="3852" max="3852" width="2.85546875" style="2" customWidth="1"/>
    <col min="3853" max="3853" width="6.85546875" style="2" customWidth="1"/>
    <col min="3854" max="3854" width="7.5703125" style="2" customWidth="1"/>
    <col min="3855" max="3860" width="0" style="2" hidden="1" customWidth="1"/>
    <col min="3861" max="4096" width="9.140625" style="2"/>
    <col min="4097" max="4097" width="2.85546875" style="2" customWidth="1"/>
    <col min="4098" max="4098" width="8.5703125" style="2" customWidth="1"/>
    <col min="4099" max="4106" width="9.7109375" style="2" customWidth="1"/>
    <col min="4107" max="4107" width="8.5703125" style="2" customWidth="1"/>
    <col min="4108" max="4108" width="2.85546875" style="2" customWidth="1"/>
    <col min="4109" max="4109" width="6.85546875" style="2" customWidth="1"/>
    <col min="4110" max="4110" width="7.5703125" style="2" customWidth="1"/>
    <col min="4111" max="4116" width="0" style="2" hidden="1" customWidth="1"/>
    <col min="4117" max="4352" width="9.140625" style="2"/>
    <col min="4353" max="4353" width="2.85546875" style="2" customWidth="1"/>
    <col min="4354" max="4354" width="8.5703125" style="2" customWidth="1"/>
    <col min="4355" max="4362" width="9.7109375" style="2" customWidth="1"/>
    <col min="4363" max="4363" width="8.5703125" style="2" customWidth="1"/>
    <col min="4364" max="4364" width="2.85546875" style="2" customWidth="1"/>
    <col min="4365" max="4365" width="6.85546875" style="2" customWidth="1"/>
    <col min="4366" max="4366" width="7.5703125" style="2" customWidth="1"/>
    <col min="4367" max="4372" width="0" style="2" hidden="1" customWidth="1"/>
    <col min="4373" max="4608" width="9.140625" style="2"/>
    <col min="4609" max="4609" width="2.85546875" style="2" customWidth="1"/>
    <col min="4610" max="4610" width="8.5703125" style="2" customWidth="1"/>
    <col min="4611" max="4618" width="9.7109375" style="2" customWidth="1"/>
    <col min="4619" max="4619" width="8.5703125" style="2" customWidth="1"/>
    <col min="4620" max="4620" width="2.85546875" style="2" customWidth="1"/>
    <col min="4621" max="4621" width="6.85546875" style="2" customWidth="1"/>
    <col min="4622" max="4622" width="7.5703125" style="2" customWidth="1"/>
    <col min="4623" max="4628" width="0" style="2" hidden="1" customWidth="1"/>
    <col min="4629" max="4864" width="9.140625" style="2"/>
    <col min="4865" max="4865" width="2.85546875" style="2" customWidth="1"/>
    <col min="4866" max="4866" width="8.5703125" style="2" customWidth="1"/>
    <col min="4867" max="4874" width="9.7109375" style="2" customWidth="1"/>
    <col min="4875" max="4875" width="8.5703125" style="2" customWidth="1"/>
    <col min="4876" max="4876" width="2.85546875" style="2" customWidth="1"/>
    <col min="4877" max="4877" width="6.85546875" style="2" customWidth="1"/>
    <col min="4878" max="4878" width="7.5703125" style="2" customWidth="1"/>
    <col min="4879" max="4884" width="0" style="2" hidden="1" customWidth="1"/>
    <col min="4885" max="5120" width="9.140625" style="2"/>
    <col min="5121" max="5121" width="2.85546875" style="2" customWidth="1"/>
    <col min="5122" max="5122" width="8.5703125" style="2" customWidth="1"/>
    <col min="5123" max="5130" width="9.7109375" style="2" customWidth="1"/>
    <col min="5131" max="5131" width="8.5703125" style="2" customWidth="1"/>
    <col min="5132" max="5132" width="2.85546875" style="2" customWidth="1"/>
    <col min="5133" max="5133" width="6.85546875" style="2" customWidth="1"/>
    <col min="5134" max="5134" width="7.5703125" style="2" customWidth="1"/>
    <col min="5135" max="5140" width="0" style="2" hidden="1" customWidth="1"/>
    <col min="5141" max="5376" width="9.140625" style="2"/>
    <col min="5377" max="5377" width="2.85546875" style="2" customWidth="1"/>
    <col min="5378" max="5378" width="8.5703125" style="2" customWidth="1"/>
    <col min="5379" max="5386" width="9.7109375" style="2" customWidth="1"/>
    <col min="5387" max="5387" width="8.5703125" style="2" customWidth="1"/>
    <col min="5388" max="5388" width="2.85546875" style="2" customWidth="1"/>
    <col min="5389" max="5389" width="6.85546875" style="2" customWidth="1"/>
    <col min="5390" max="5390" width="7.5703125" style="2" customWidth="1"/>
    <col min="5391" max="5396" width="0" style="2" hidden="1" customWidth="1"/>
    <col min="5397" max="5632" width="9.140625" style="2"/>
    <col min="5633" max="5633" width="2.85546875" style="2" customWidth="1"/>
    <col min="5634" max="5634" width="8.5703125" style="2" customWidth="1"/>
    <col min="5635" max="5642" width="9.7109375" style="2" customWidth="1"/>
    <col min="5643" max="5643" width="8.5703125" style="2" customWidth="1"/>
    <col min="5644" max="5644" width="2.85546875" style="2" customWidth="1"/>
    <col min="5645" max="5645" width="6.85546875" style="2" customWidth="1"/>
    <col min="5646" max="5646" width="7.5703125" style="2" customWidth="1"/>
    <col min="5647" max="5652" width="0" style="2" hidden="1" customWidth="1"/>
    <col min="5653" max="5888" width="9.140625" style="2"/>
    <col min="5889" max="5889" width="2.85546875" style="2" customWidth="1"/>
    <col min="5890" max="5890" width="8.5703125" style="2" customWidth="1"/>
    <col min="5891" max="5898" width="9.7109375" style="2" customWidth="1"/>
    <col min="5899" max="5899" width="8.5703125" style="2" customWidth="1"/>
    <col min="5900" max="5900" width="2.85546875" style="2" customWidth="1"/>
    <col min="5901" max="5901" width="6.85546875" style="2" customWidth="1"/>
    <col min="5902" max="5902" width="7.5703125" style="2" customWidth="1"/>
    <col min="5903" max="5908" width="0" style="2" hidden="1" customWidth="1"/>
    <col min="5909" max="6144" width="9.140625" style="2"/>
    <col min="6145" max="6145" width="2.85546875" style="2" customWidth="1"/>
    <col min="6146" max="6146" width="8.5703125" style="2" customWidth="1"/>
    <col min="6147" max="6154" width="9.7109375" style="2" customWidth="1"/>
    <col min="6155" max="6155" width="8.5703125" style="2" customWidth="1"/>
    <col min="6156" max="6156" width="2.85546875" style="2" customWidth="1"/>
    <col min="6157" max="6157" width="6.85546875" style="2" customWidth="1"/>
    <col min="6158" max="6158" width="7.5703125" style="2" customWidth="1"/>
    <col min="6159" max="6164" width="0" style="2" hidden="1" customWidth="1"/>
    <col min="6165" max="6400" width="9.140625" style="2"/>
    <col min="6401" max="6401" width="2.85546875" style="2" customWidth="1"/>
    <col min="6402" max="6402" width="8.5703125" style="2" customWidth="1"/>
    <col min="6403" max="6410" width="9.7109375" style="2" customWidth="1"/>
    <col min="6411" max="6411" width="8.5703125" style="2" customWidth="1"/>
    <col min="6412" max="6412" width="2.85546875" style="2" customWidth="1"/>
    <col min="6413" max="6413" width="6.85546875" style="2" customWidth="1"/>
    <col min="6414" max="6414" width="7.5703125" style="2" customWidth="1"/>
    <col min="6415" max="6420" width="0" style="2" hidden="1" customWidth="1"/>
    <col min="6421" max="6656" width="9.140625" style="2"/>
    <col min="6657" max="6657" width="2.85546875" style="2" customWidth="1"/>
    <col min="6658" max="6658" width="8.5703125" style="2" customWidth="1"/>
    <col min="6659" max="6666" width="9.7109375" style="2" customWidth="1"/>
    <col min="6667" max="6667" width="8.5703125" style="2" customWidth="1"/>
    <col min="6668" max="6668" width="2.85546875" style="2" customWidth="1"/>
    <col min="6669" max="6669" width="6.85546875" style="2" customWidth="1"/>
    <col min="6670" max="6670" width="7.5703125" style="2" customWidth="1"/>
    <col min="6671" max="6676" width="0" style="2" hidden="1" customWidth="1"/>
    <col min="6677" max="6912" width="9.140625" style="2"/>
    <col min="6913" max="6913" width="2.85546875" style="2" customWidth="1"/>
    <col min="6914" max="6914" width="8.5703125" style="2" customWidth="1"/>
    <col min="6915" max="6922" width="9.7109375" style="2" customWidth="1"/>
    <col min="6923" max="6923" width="8.5703125" style="2" customWidth="1"/>
    <col min="6924" max="6924" width="2.85546875" style="2" customWidth="1"/>
    <col min="6925" max="6925" width="6.85546875" style="2" customWidth="1"/>
    <col min="6926" max="6926" width="7.5703125" style="2" customWidth="1"/>
    <col min="6927" max="6932" width="0" style="2" hidden="1" customWidth="1"/>
    <col min="6933" max="7168" width="9.140625" style="2"/>
    <col min="7169" max="7169" width="2.85546875" style="2" customWidth="1"/>
    <col min="7170" max="7170" width="8.5703125" style="2" customWidth="1"/>
    <col min="7171" max="7178" width="9.7109375" style="2" customWidth="1"/>
    <col min="7179" max="7179" width="8.5703125" style="2" customWidth="1"/>
    <col min="7180" max="7180" width="2.85546875" style="2" customWidth="1"/>
    <col min="7181" max="7181" width="6.85546875" style="2" customWidth="1"/>
    <col min="7182" max="7182" width="7.5703125" style="2" customWidth="1"/>
    <col min="7183" max="7188" width="0" style="2" hidden="1" customWidth="1"/>
    <col min="7189" max="7424" width="9.140625" style="2"/>
    <col min="7425" max="7425" width="2.85546875" style="2" customWidth="1"/>
    <col min="7426" max="7426" width="8.5703125" style="2" customWidth="1"/>
    <col min="7427" max="7434" width="9.7109375" style="2" customWidth="1"/>
    <col min="7435" max="7435" width="8.5703125" style="2" customWidth="1"/>
    <col min="7436" max="7436" width="2.85546875" style="2" customWidth="1"/>
    <col min="7437" max="7437" width="6.85546875" style="2" customWidth="1"/>
    <col min="7438" max="7438" width="7.5703125" style="2" customWidth="1"/>
    <col min="7439" max="7444" width="0" style="2" hidden="1" customWidth="1"/>
    <col min="7445" max="7680" width="9.140625" style="2"/>
    <col min="7681" max="7681" width="2.85546875" style="2" customWidth="1"/>
    <col min="7682" max="7682" width="8.5703125" style="2" customWidth="1"/>
    <col min="7683" max="7690" width="9.7109375" style="2" customWidth="1"/>
    <col min="7691" max="7691" width="8.5703125" style="2" customWidth="1"/>
    <col min="7692" max="7692" width="2.85546875" style="2" customWidth="1"/>
    <col min="7693" max="7693" width="6.85546875" style="2" customWidth="1"/>
    <col min="7694" max="7694" width="7.5703125" style="2" customWidth="1"/>
    <col min="7695" max="7700" width="0" style="2" hidden="1" customWidth="1"/>
    <col min="7701" max="7936" width="9.140625" style="2"/>
    <col min="7937" max="7937" width="2.85546875" style="2" customWidth="1"/>
    <col min="7938" max="7938" width="8.5703125" style="2" customWidth="1"/>
    <col min="7939" max="7946" width="9.7109375" style="2" customWidth="1"/>
    <col min="7947" max="7947" width="8.5703125" style="2" customWidth="1"/>
    <col min="7948" max="7948" width="2.85546875" style="2" customWidth="1"/>
    <col min="7949" max="7949" width="6.85546875" style="2" customWidth="1"/>
    <col min="7950" max="7950" width="7.5703125" style="2" customWidth="1"/>
    <col min="7951" max="7956" width="0" style="2" hidden="1" customWidth="1"/>
    <col min="7957" max="8192" width="9.140625" style="2"/>
    <col min="8193" max="8193" width="2.85546875" style="2" customWidth="1"/>
    <col min="8194" max="8194" width="8.5703125" style="2" customWidth="1"/>
    <col min="8195" max="8202" width="9.7109375" style="2" customWidth="1"/>
    <col min="8203" max="8203" width="8.5703125" style="2" customWidth="1"/>
    <col min="8204" max="8204" width="2.85546875" style="2" customWidth="1"/>
    <col min="8205" max="8205" width="6.85546875" style="2" customWidth="1"/>
    <col min="8206" max="8206" width="7.5703125" style="2" customWidth="1"/>
    <col min="8207" max="8212" width="0" style="2" hidden="1" customWidth="1"/>
    <col min="8213" max="8448" width="9.140625" style="2"/>
    <col min="8449" max="8449" width="2.85546875" style="2" customWidth="1"/>
    <col min="8450" max="8450" width="8.5703125" style="2" customWidth="1"/>
    <col min="8451" max="8458" width="9.7109375" style="2" customWidth="1"/>
    <col min="8459" max="8459" width="8.5703125" style="2" customWidth="1"/>
    <col min="8460" max="8460" width="2.85546875" style="2" customWidth="1"/>
    <col min="8461" max="8461" width="6.85546875" style="2" customWidth="1"/>
    <col min="8462" max="8462" width="7.5703125" style="2" customWidth="1"/>
    <col min="8463" max="8468" width="0" style="2" hidden="1" customWidth="1"/>
    <col min="8469" max="8704" width="9.140625" style="2"/>
    <col min="8705" max="8705" width="2.85546875" style="2" customWidth="1"/>
    <col min="8706" max="8706" width="8.5703125" style="2" customWidth="1"/>
    <col min="8707" max="8714" width="9.7109375" style="2" customWidth="1"/>
    <col min="8715" max="8715" width="8.5703125" style="2" customWidth="1"/>
    <col min="8716" max="8716" width="2.85546875" style="2" customWidth="1"/>
    <col min="8717" max="8717" width="6.85546875" style="2" customWidth="1"/>
    <col min="8718" max="8718" width="7.5703125" style="2" customWidth="1"/>
    <col min="8719" max="8724" width="0" style="2" hidden="1" customWidth="1"/>
    <col min="8725" max="8960" width="9.140625" style="2"/>
    <col min="8961" max="8961" width="2.85546875" style="2" customWidth="1"/>
    <col min="8962" max="8962" width="8.5703125" style="2" customWidth="1"/>
    <col min="8963" max="8970" width="9.7109375" style="2" customWidth="1"/>
    <col min="8971" max="8971" width="8.5703125" style="2" customWidth="1"/>
    <col min="8972" max="8972" width="2.85546875" style="2" customWidth="1"/>
    <col min="8973" max="8973" width="6.85546875" style="2" customWidth="1"/>
    <col min="8974" max="8974" width="7.5703125" style="2" customWidth="1"/>
    <col min="8975" max="8980" width="0" style="2" hidden="1" customWidth="1"/>
    <col min="8981" max="9216" width="9.140625" style="2"/>
    <col min="9217" max="9217" width="2.85546875" style="2" customWidth="1"/>
    <col min="9218" max="9218" width="8.5703125" style="2" customWidth="1"/>
    <col min="9219" max="9226" width="9.7109375" style="2" customWidth="1"/>
    <col min="9227" max="9227" width="8.5703125" style="2" customWidth="1"/>
    <col min="9228" max="9228" width="2.85546875" style="2" customWidth="1"/>
    <col min="9229" max="9229" width="6.85546875" style="2" customWidth="1"/>
    <col min="9230" max="9230" width="7.5703125" style="2" customWidth="1"/>
    <col min="9231" max="9236" width="0" style="2" hidden="1" customWidth="1"/>
    <col min="9237" max="9472" width="9.140625" style="2"/>
    <col min="9473" max="9473" width="2.85546875" style="2" customWidth="1"/>
    <col min="9474" max="9474" width="8.5703125" style="2" customWidth="1"/>
    <col min="9475" max="9482" width="9.7109375" style="2" customWidth="1"/>
    <col min="9483" max="9483" width="8.5703125" style="2" customWidth="1"/>
    <col min="9484" max="9484" width="2.85546875" style="2" customWidth="1"/>
    <col min="9485" max="9485" width="6.85546875" style="2" customWidth="1"/>
    <col min="9486" max="9486" width="7.5703125" style="2" customWidth="1"/>
    <col min="9487" max="9492" width="0" style="2" hidden="1" customWidth="1"/>
    <col min="9493" max="9728" width="9.140625" style="2"/>
    <col min="9729" max="9729" width="2.85546875" style="2" customWidth="1"/>
    <col min="9730" max="9730" width="8.5703125" style="2" customWidth="1"/>
    <col min="9731" max="9738" width="9.7109375" style="2" customWidth="1"/>
    <col min="9739" max="9739" width="8.5703125" style="2" customWidth="1"/>
    <col min="9740" max="9740" width="2.85546875" style="2" customWidth="1"/>
    <col min="9741" max="9741" width="6.85546875" style="2" customWidth="1"/>
    <col min="9742" max="9742" width="7.5703125" style="2" customWidth="1"/>
    <col min="9743" max="9748" width="0" style="2" hidden="1" customWidth="1"/>
    <col min="9749" max="9984" width="9.140625" style="2"/>
    <col min="9985" max="9985" width="2.85546875" style="2" customWidth="1"/>
    <col min="9986" max="9986" width="8.5703125" style="2" customWidth="1"/>
    <col min="9987" max="9994" width="9.7109375" style="2" customWidth="1"/>
    <col min="9995" max="9995" width="8.5703125" style="2" customWidth="1"/>
    <col min="9996" max="9996" width="2.85546875" style="2" customWidth="1"/>
    <col min="9997" max="9997" width="6.85546875" style="2" customWidth="1"/>
    <col min="9998" max="9998" width="7.5703125" style="2" customWidth="1"/>
    <col min="9999" max="10004" width="0" style="2" hidden="1" customWidth="1"/>
    <col min="10005" max="10240" width="9.140625" style="2"/>
    <col min="10241" max="10241" width="2.85546875" style="2" customWidth="1"/>
    <col min="10242" max="10242" width="8.5703125" style="2" customWidth="1"/>
    <col min="10243" max="10250" width="9.7109375" style="2" customWidth="1"/>
    <col min="10251" max="10251" width="8.5703125" style="2" customWidth="1"/>
    <col min="10252" max="10252" width="2.85546875" style="2" customWidth="1"/>
    <col min="10253" max="10253" width="6.85546875" style="2" customWidth="1"/>
    <col min="10254" max="10254" width="7.5703125" style="2" customWidth="1"/>
    <col min="10255" max="10260" width="0" style="2" hidden="1" customWidth="1"/>
    <col min="10261" max="10496" width="9.140625" style="2"/>
    <col min="10497" max="10497" width="2.85546875" style="2" customWidth="1"/>
    <col min="10498" max="10498" width="8.5703125" style="2" customWidth="1"/>
    <col min="10499" max="10506" width="9.7109375" style="2" customWidth="1"/>
    <col min="10507" max="10507" width="8.5703125" style="2" customWidth="1"/>
    <col min="10508" max="10508" width="2.85546875" style="2" customWidth="1"/>
    <col min="10509" max="10509" width="6.85546875" style="2" customWidth="1"/>
    <col min="10510" max="10510" width="7.5703125" style="2" customWidth="1"/>
    <col min="10511" max="10516" width="0" style="2" hidden="1" customWidth="1"/>
    <col min="10517" max="10752" width="9.140625" style="2"/>
    <col min="10753" max="10753" width="2.85546875" style="2" customWidth="1"/>
    <col min="10754" max="10754" width="8.5703125" style="2" customWidth="1"/>
    <col min="10755" max="10762" width="9.7109375" style="2" customWidth="1"/>
    <col min="10763" max="10763" width="8.5703125" style="2" customWidth="1"/>
    <col min="10764" max="10764" width="2.85546875" style="2" customWidth="1"/>
    <col min="10765" max="10765" width="6.85546875" style="2" customWidth="1"/>
    <col min="10766" max="10766" width="7.5703125" style="2" customWidth="1"/>
    <col min="10767" max="10772" width="0" style="2" hidden="1" customWidth="1"/>
    <col min="10773" max="11008" width="9.140625" style="2"/>
    <col min="11009" max="11009" width="2.85546875" style="2" customWidth="1"/>
    <col min="11010" max="11010" width="8.5703125" style="2" customWidth="1"/>
    <col min="11011" max="11018" width="9.7109375" style="2" customWidth="1"/>
    <col min="11019" max="11019" width="8.5703125" style="2" customWidth="1"/>
    <col min="11020" max="11020" width="2.85546875" style="2" customWidth="1"/>
    <col min="11021" max="11021" width="6.85546875" style="2" customWidth="1"/>
    <col min="11022" max="11022" width="7.5703125" style="2" customWidth="1"/>
    <col min="11023" max="11028" width="0" style="2" hidden="1" customWidth="1"/>
    <col min="11029" max="11264" width="9.140625" style="2"/>
    <col min="11265" max="11265" width="2.85546875" style="2" customWidth="1"/>
    <col min="11266" max="11266" width="8.5703125" style="2" customWidth="1"/>
    <col min="11267" max="11274" width="9.7109375" style="2" customWidth="1"/>
    <col min="11275" max="11275" width="8.5703125" style="2" customWidth="1"/>
    <col min="11276" max="11276" width="2.85546875" style="2" customWidth="1"/>
    <col min="11277" max="11277" width="6.85546875" style="2" customWidth="1"/>
    <col min="11278" max="11278" width="7.5703125" style="2" customWidth="1"/>
    <col min="11279" max="11284" width="0" style="2" hidden="1" customWidth="1"/>
    <col min="11285" max="11520" width="9.140625" style="2"/>
    <col min="11521" max="11521" width="2.85546875" style="2" customWidth="1"/>
    <col min="11522" max="11522" width="8.5703125" style="2" customWidth="1"/>
    <col min="11523" max="11530" width="9.7109375" style="2" customWidth="1"/>
    <col min="11531" max="11531" width="8.5703125" style="2" customWidth="1"/>
    <col min="11532" max="11532" width="2.85546875" style="2" customWidth="1"/>
    <col min="11533" max="11533" width="6.85546875" style="2" customWidth="1"/>
    <col min="11534" max="11534" width="7.5703125" style="2" customWidth="1"/>
    <col min="11535" max="11540" width="0" style="2" hidden="1" customWidth="1"/>
    <col min="11541" max="11776" width="9.140625" style="2"/>
    <col min="11777" max="11777" width="2.85546875" style="2" customWidth="1"/>
    <col min="11778" max="11778" width="8.5703125" style="2" customWidth="1"/>
    <col min="11779" max="11786" width="9.7109375" style="2" customWidth="1"/>
    <col min="11787" max="11787" width="8.5703125" style="2" customWidth="1"/>
    <col min="11788" max="11788" width="2.85546875" style="2" customWidth="1"/>
    <col min="11789" max="11789" width="6.85546875" style="2" customWidth="1"/>
    <col min="11790" max="11790" width="7.5703125" style="2" customWidth="1"/>
    <col min="11791" max="11796" width="0" style="2" hidden="1" customWidth="1"/>
    <col min="11797" max="12032" width="9.140625" style="2"/>
    <col min="12033" max="12033" width="2.85546875" style="2" customWidth="1"/>
    <col min="12034" max="12034" width="8.5703125" style="2" customWidth="1"/>
    <col min="12035" max="12042" width="9.7109375" style="2" customWidth="1"/>
    <col min="12043" max="12043" width="8.5703125" style="2" customWidth="1"/>
    <col min="12044" max="12044" width="2.85546875" style="2" customWidth="1"/>
    <col min="12045" max="12045" width="6.85546875" style="2" customWidth="1"/>
    <col min="12046" max="12046" width="7.5703125" style="2" customWidth="1"/>
    <col min="12047" max="12052" width="0" style="2" hidden="1" customWidth="1"/>
    <col min="12053" max="12288" width="9.140625" style="2"/>
    <col min="12289" max="12289" width="2.85546875" style="2" customWidth="1"/>
    <col min="12290" max="12290" width="8.5703125" style="2" customWidth="1"/>
    <col min="12291" max="12298" width="9.7109375" style="2" customWidth="1"/>
    <col min="12299" max="12299" width="8.5703125" style="2" customWidth="1"/>
    <col min="12300" max="12300" width="2.85546875" style="2" customWidth="1"/>
    <col min="12301" max="12301" width="6.85546875" style="2" customWidth="1"/>
    <col min="12302" max="12302" width="7.5703125" style="2" customWidth="1"/>
    <col min="12303" max="12308" width="0" style="2" hidden="1" customWidth="1"/>
    <col min="12309" max="12544" width="9.140625" style="2"/>
    <col min="12545" max="12545" width="2.85546875" style="2" customWidth="1"/>
    <col min="12546" max="12546" width="8.5703125" style="2" customWidth="1"/>
    <col min="12547" max="12554" width="9.7109375" style="2" customWidth="1"/>
    <col min="12555" max="12555" width="8.5703125" style="2" customWidth="1"/>
    <col min="12556" max="12556" width="2.85546875" style="2" customWidth="1"/>
    <col min="12557" max="12557" width="6.85546875" style="2" customWidth="1"/>
    <col min="12558" max="12558" width="7.5703125" style="2" customWidth="1"/>
    <col min="12559" max="12564" width="0" style="2" hidden="1" customWidth="1"/>
    <col min="12565" max="12800" width="9.140625" style="2"/>
    <col min="12801" max="12801" width="2.85546875" style="2" customWidth="1"/>
    <col min="12802" max="12802" width="8.5703125" style="2" customWidth="1"/>
    <col min="12803" max="12810" width="9.7109375" style="2" customWidth="1"/>
    <col min="12811" max="12811" width="8.5703125" style="2" customWidth="1"/>
    <col min="12812" max="12812" width="2.85546875" style="2" customWidth="1"/>
    <col min="12813" max="12813" width="6.85546875" style="2" customWidth="1"/>
    <col min="12814" max="12814" width="7.5703125" style="2" customWidth="1"/>
    <col min="12815" max="12820" width="0" style="2" hidden="1" customWidth="1"/>
    <col min="12821" max="13056" width="9.140625" style="2"/>
    <col min="13057" max="13057" width="2.85546875" style="2" customWidth="1"/>
    <col min="13058" max="13058" width="8.5703125" style="2" customWidth="1"/>
    <col min="13059" max="13066" width="9.7109375" style="2" customWidth="1"/>
    <col min="13067" max="13067" width="8.5703125" style="2" customWidth="1"/>
    <col min="13068" max="13068" width="2.85546875" style="2" customWidth="1"/>
    <col min="13069" max="13069" width="6.85546875" style="2" customWidth="1"/>
    <col min="13070" max="13070" width="7.5703125" style="2" customWidth="1"/>
    <col min="13071" max="13076" width="0" style="2" hidden="1" customWidth="1"/>
    <col min="13077" max="13312" width="9.140625" style="2"/>
    <col min="13313" max="13313" width="2.85546875" style="2" customWidth="1"/>
    <col min="13314" max="13314" width="8.5703125" style="2" customWidth="1"/>
    <col min="13315" max="13322" width="9.7109375" style="2" customWidth="1"/>
    <col min="13323" max="13323" width="8.5703125" style="2" customWidth="1"/>
    <col min="13324" max="13324" width="2.85546875" style="2" customWidth="1"/>
    <col min="13325" max="13325" width="6.85546875" style="2" customWidth="1"/>
    <col min="13326" max="13326" width="7.5703125" style="2" customWidth="1"/>
    <col min="13327" max="13332" width="0" style="2" hidden="1" customWidth="1"/>
    <col min="13333" max="13568" width="9.140625" style="2"/>
    <col min="13569" max="13569" width="2.85546875" style="2" customWidth="1"/>
    <col min="13570" max="13570" width="8.5703125" style="2" customWidth="1"/>
    <col min="13571" max="13578" width="9.7109375" style="2" customWidth="1"/>
    <col min="13579" max="13579" width="8.5703125" style="2" customWidth="1"/>
    <col min="13580" max="13580" width="2.85546875" style="2" customWidth="1"/>
    <col min="13581" max="13581" width="6.85546875" style="2" customWidth="1"/>
    <col min="13582" max="13582" width="7.5703125" style="2" customWidth="1"/>
    <col min="13583" max="13588" width="0" style="2" hidden="1" customWidth="1"/>
    <col min="13589" max="13824" width="9.140625" style="2"/>
    <col min="13825" max="13825" width="2.85546875" style="2" customWidth="1"/>
    <col min="13826" max="13826" width="8.5703125" style="2" customWidth="1"/>
    <col min="13827" max="13834" width="9.7109375" style="2" customWidth="1"/>
    <col min="13835" max="13835" width="8.5703125" style="2" customWidth="1"/>
    <col min="13836" max="13836" width="2.85546875" style="2" customWidth="1"/>
    <col min="13837" max="13837" width="6.85546875" style="2" customWidth="1"/>
    <col min="13838" max="13838" width="7.5703125" style="2" customWidth="1"/>
    <col min="13839" max="13844" width="0" style="2" hidden="1" customWidth="1"/>
    <col min="13845" max="14080" width="9.140625" style="2"/>
    <col min="14081" max="14081" width="2.85546875" style="2" customWidth="1"/>
    <col min="14082" max="14082" width="8.5703125" style="2" customWidth="1"/>
    <col min="14083" max="14090" width="9.7109375" style="2" customWidth="1"/>
    <col min="14091" max="14091" width="8.5703125" style="2" customWidth="1"/>
    <col min="14092" max="14092" width="2.85546875" style="2" customWidth="1"/>
    <col min="14093" max="14093" width="6.85546875" style="2" customWidth="1"/>
    <col min="14094" max="14094" width="7.5703125" style="2" customWidth="1"/>
    <col min="14095" max="14100" width="0" style="2" hidden="1" customWidth="1"/>
    <col min="14101" max="14336" width="9.140625" style="2"/>
    <col min="14337" max="14337" width="2.85546875" style="2" customWidth="1"/>
    <col min="14338" max="14338" width="8.5703125" style="2" customWidth="1"/>
    <col min="14339" max="14346" width="9.7109375" style="2" customWidth="1"/>
    <col min="14347" max="14347" width="8.5703125" style="2" customWidth="1"/>
    <col min="14348" max="14348" width="2.85546875" style="2" customWidth="1"/>
    <col min="14349" max="14349" width="6.85546875" style="2" customWidth="1"/>
    <col min="14350" max="14350" width="7.5703125" style="2" customWidth="1"/>
    <col min="14351" max="14356" width="0" style="2" hidden="1" customWidth="1"/>
    <col min="14357" max="14592" width="9.140625" style="2"/>
    <col min="14593" max="14593" width="2.85546875" style="2" customWidth="1"/>
    <col min="14594" max="14594" width="8.5703125" style="2" customWidth="1"/>
    <col min="14595" max="14602" width="9.7109375" style="2" customWidth="1"/>
    <col min="14603" max="14603" width="8.5703125" style="2" customWidth="1"/>
    <col min="14604" max="14604" width="2.85546875" style="2" customWidth="1"/>
    <col min="14605" max="14605" width="6.85546875" style="2" customWidth="1"/>
    <col min="14606" max="14606" width="7.5703125" style="2" customWidth="1"/>
    <col min="14607" max="14612" width="0" style="2" hidden="1" customWidth="1"/>
    <col min="14613" max="14848" width="9.140625" style="2"/>
    <col min="14849" max="14849" width="2.85546875" style="2" customWidth="1"/>
    <col min="14850" max="14850" width="8.5703125" style="2" customWidth="1"/>
    <col min="14851" max="14858" width="9.7109375" style="2" customWidth="1"/>
    <col min="14859" max="14859" width="8.5703125" style="2" customWidth="1"/>
    <col min="14860" max="14860" width="2.85546875" style="2" customWidth="1"/>
    <col min="14861" max="14861" width="6.85546875" style="2" customWidth="1"/>
    <col min="14862" max="14862" width="7.5703125" style="2" customWidth="1"/>
    <col min="14863" max="14868" width="0" style="2" hidden="1" customWidth="1"/>
    <col min="14869" max="15104" width="9.140625" style="2"/>
    <col min="15105" max="15105" width="2.85546875" style="2" customWidth="1"/>
    <col min="15106" max="15106" width="8.5703125" style="2" customWidth="1"/>
    <col min="15107" max="15114" width="9.7109375" style="2" customWidth="1"/>
    <col min="15115" max="15115" width="8.5703125" style="2" customWidth="1"/>
    <col min="15116" max="15116" width="2.85546875" style="2" customWidth="1"/>
    <col min="15117" max="15117" width="6.85546875" style="2" customWidth="1"/>
    <col min="15118" max="15118" width="7.5703125" style="2" customWidth="1"/>
    <col min="15119" max="15124" width="0" style="2" hidden="1" customWidth="1"/>
    <col min="15125" max="15360" width="9.140625" style="2"/>
    <col min="15361" max="15361" width="2.85546875" style="2" customWidth="1"/>
    <col min="15362" max="15362" width="8.5703125" style="2" customWidth="1"/>
    <col min="15363" max="15370" width="9.7109375" style="2" customWidth="1"/>
    <col min="15371" max="15371" width="8.5703125" style="2" customWidth="1"/>
    <col min="15372" max="15372" width="2.85546875" style="2" customWidth="1"/>
    <col min="15373" max="15373" width="6.85546875" style="2" customWidth="1"/>
    <col min="15374" max="15374" width="7.5703125" style="2" customWidth="1"/>
    <col min="15375" max="15380" width="0" style="2" hidden="1" customWidth="1"/>
    <col min="15381" max="15616" width="9.140625" style="2"/>
    <col min="15617" max="15617" width="2.85546875" style="2" customWidth="1"/>
    <col min="15618" max="15618" width="8.5703125" style="2" customWidth="1"/>
    <col min="15619" max="15626" width="9.7109375" style="2" customWidth="1"/>
    <col min="15627" max="15627" width="8.5703125" style="2" customWidth="1"/>
    <col min="15628" max="15628" width="2.85546875" style="2" customWidth="1"/>
    <col min="15629" max="15629" width="6.85546875" style="2" customWidth="1"/>
    <col min="15630" max="15630" width="7.5703125" style="2" customWidth="1"/>
    <col min="15631" max="15636" width="0" style="2" hidden="1" customWidth="1"/>
    <col min="15637" max="15872" width="9.140625" style="2"/>
    <col min="15873" max="15873" width="2.85546875" style="2" customWidth="1"/>
    <col min="15874" max="15874" width="8.5703125" style="2" customWidth="1"/>
    <col min="15875" max="15882" width="9.7109375" style="2" customWidth="1"/>
    <col min="15883" max="15883" width="8.5703125" style="2" customWidth="1"/>
    <col min="15884" max="15884" width="2.85546875" style="2" customWidth="1"/>
    <col min="15885" max="15885" width="6.85546875" style="2" customWidth="1"/>
    <col min="15886" max="15886" width="7.5703125" style="2" customWidth="1"/>
    <col min="15887" max="15892" width="0" style="2" hidden="1" customWidth="1"/>
    <col min="15893" max="16128" width="9.140625" style="2"/>
    <col min="16129" max="16129" width="2.85546875" style="2" customWidth="1"/>
    <col min="16130" max="16130" width="8.5703125" style="2" customWidth="1"/>
    <col min="16131" max="16138" width="9.7109375" style="2" customWidth="1"/>
    <col min="16139" max="16139" width="8.5703125" style="2" customWidth="1"/>
    <col min="16140" max="16140" width="2.85546875" style="2" customWidth="1"/>
    <col min="16141" max="16141" width="6.85546875" style="2" customWidth="1"/>
    <col min="16142" max="16142" width="7.5703125" style="2" customWidth="1"/>
    <col min="16143" max="16148" width="0" style="2" hidden="1" customWidth="1"/>
    <col min="16149" max="16384" width="9.140625" style="2"/>
  </cols>
  <sheetData>
    <row r="1" spans="1:24">
      <c r="A1" s="1"/>
      <c r="B1" s="168" t="s">
        <v>14</v>
      </c>
      <c r="C1" s="168"/>
      <c r="D1" s="168"/>
      <c r="E1" s="168"/>
      <c r="F1" s="168"/>
      <c r="G1" s="167" t="s">
        <v>11</v>
      </c>
      <c r="H1" s="167"/>
      <c r="I1" s="167"/>
      <c r="J1" s="167"/>
      <c r="K1" s="167"/>
      <c r="P1" s="3"/>
      <c r="Q1" s="3"/>
      <c r="R1" s="3"/>
      <c r="S1" s="3"/>
    </row>
    <row r="2" spans="1:24" ht="12.75" customHeight="1">
      <c r="B2" s="4"/>
      <c r="C2" s="5"/>
      <c r="D2" s="5"/>
      <c r="E2" s="5"/>
      <c r="F2" s="5"/>
      <c r="G2" s="5"/>
      <c r="H2" s="5"/>
      <c r="I2" s="5"/>
      <c r="J2" s="5"/>
      <c r="K2" s="6"/>
      <c r="P2" s="3"/>
      <c r="Q2" s="3"/>
      <c r="R2" s="3"/>
      <c r="S2" s="3"/>
      <c r="W2" s="32" t="s">
        <v>26</v>
      </c>
      <c r="X2" s="33" t="s">
        <v>27</v>
      </c>
    </row>
    <row r="3" spans="1:24" ht="12.75" customHeight="1">
      <c r="B3" s="7"/>
      <c r="C3" s="170" t="s">
        <v>1</v>
      </c>
      <c r="D3" s="170"/>
      <c r="E3" s="170"/>
      <c r="F3" s="170"/>
      <c r="G3" s="171" t="s">
        <v>2</v>
      </c>
      <c r="H3" s="171"/>
      <c r="I3" s="171"/>
      <c r="J3" s="171"/>
      <c r="K3" s="8"/>
      <c r="P3" s="3"/>
      <c r="Q3" s="3"/>
      <c r="R3" s="3"/>
      <c r="S3" s="3"/>
      <c r="W3" s="41">
        <v>1</v>
      </c>
      <c r="X3" s="42">
        <v>0</v>
      </c>
    </row>
    <row r="4" spans="1:24" ht="12.75" customHeight="1">
      <c r="B4" s="7"/>
      <c r="C4" s="172" t="s">
        <v>3</v>
      </c>
      <c r="D4" s="172"/>
      <c r="E4" s="172"/>
      <c r="F4" s="172"/>
      <c r="G4" s="173" t="s">
        <v>4</v>
      </c>
      <c r="H4" s="173"/>
      <c r="I4" s="173"/>
      <c r="J4" s="173"/>
      <c r="K4" s="8"/>
      <c r="P4" s="3"/>
      <c r="Q4" s="3"/>
      <c r="R4" s="3"/>
      <c r="S4" s="3"/>
      <c r="W4" s="41">
        <v>2</v>
      </c>
      <c r="X4" s="42">
        <v>10</v>
      </c>
    </row>
    <row r="5" spans="1:24" ht="12.75" customHeight="1">
      <c r="B5" s="9"/>
      <c r="C5" s="10"/>
      <c r="D5" s="10"/>
      <c r="E5" s="10"/>
      <c r="F5" s="10"/>
      <c r="G5" s="10"/>
      <c r="H5" s="10"/>
      <c r="I5" s="10"/>
      <c r="J5" s="10"/>
      <c r="K5" s="11"/>
      <c r="M5" s="169"/>
      <c r="N5" s="169"/>
      <c r="P5" s="3"/>
      <c r="Q5" s="3"/>
      <c r="R5" s="3"/>
      <c r="S5" s="3"/>
      <c r="W5" s="41">
        <v>3</v>
      </c>
      <c r="X5" s="42">
        <v>20</v>
      </c>
    </row>
    <row r="6" spans="1:24">
      <c r="W6" s="41">
        <v>4</v>
      </c>
      <c r="X6" s="42">
        <v>30</v>
      </c>
    </row>
    <row r="7" spans="1:24">
      <c r="B7" s="45"/>
      <c r="C7" s="164" t="s">
        <v>37</v>
      </c>
      <c r="D7" s="164"/>
      <c r="E7" s="164"/>
      <c r="F7" s="164"/>
      <c r="G7" s="164"/>
      <c r="H7" s="164"/>
      <c r="I7" s="164"/>
      <c r="J7" s="164"/>
      <c r="K7" s="46"/>
      <c r="W7" s="41">
        <v>5</v>
      </c>
      <c r="X7" s="42">
        <v>40</v>
      </c>
    </row>
    <row r="8" spans="1:24">
      <c r="B8" s="47"/>
      <c r="C8" s="165"/>
      <c r="D8" s="165"/>
      <c r="E8" s="165"/>
      <c r="F8" s="165"/>
      <c r="G8" s="165"/>
      <c r="H8" s="165"/>
      <c r="I8" s="165"/>
      <c r="J8" s="165"/>
      <c r="K8" s="48"/>
      <c r="W8" s="43">
        <v>11</v>
      </c>
      <c r="X8" s="44">
        <v>50</v>
      </c>
    </row>
    <row r="9" spans="1:24">
      <c r="B9" s="47"/>
      <c r="C9" s="165"/>
      <c r="D9" s="165"/>
      <c r="E9" s="165"/>
      <c r="F9" s="165"/>
      <c r="G9" s="165"/>
      <c r="H9" s="165"/>
      <c r="I9" s="165"/>
      <c r="J9" s="165"/>
      <c r="K9" s="48"/>
    </row>
    <row r="10" spans="1:24">
      <c r="B10" s="49"/>
      <c r="C10" s="166"/>
      <c r="D10" s="166"/>
      <c r="E10" s="166"/>
      <c r="F10" s="166"/>
      <c r="G10" s="166"/>
      <c r="H10" s="166"/>
      <c r="I10" s="166"/>
      <c r="J10" s="166"/>
      <c r="K10" s="50"/>
    </row>
    <row r="11" spans="1:24">
      <c r="B11" s="51"/>
      <c r="C11" s="51"/>
      <c r="D11" s="51"/>
      <c r="E11" s="51"/>
      <c r="F11" s="51"/>
      <c r="G11" s="51"/>
      <c r="H11" s="51"/>
      <c r="I11" s="51"/>
      <c r="J11" s="51"/>
      <c r="K11" s="51"/>
    </row>
    <row r="12" spans="1:24" ht="14.1" customHeight="1">
      <c r="B12" s="4"/>
      <c r="C12" s="5"/>
      <c r="D12" s="5"/>
      <c r="E12" s="5"/>
      <c r="F12" s="5"/>
      <c r="G12" s="5"/>
      <c r="H12" s="5"/>
      <c r="I12" s="5"/>
      <c r="J12" s="5"/>
      <c r="K12" s="6"/>
    </row>
    <row r="13" spans="1:24" ht="14.1" customHeight="1">
      <c r="B13" s="7"/>
      <c r="C13" s="175" t="s">
        <v>55</v>
      </c>
      <c r="D13" s="170"/>
      <c r="E13" s="170"/>
      <c r="F13" s="170"/>
      <c r="G13" s="170"/>
      <c r="H13" s="170"/>
      <c r="I13" s="170"/>
      <c r="J13" s="170"/>
      <c r="K13" s="8"/>
    </row>
    <row r="14" spans="1:24" ht="14.1" customHeight="1">
      <c r="B14" s="7"/>
      <c r="C14" s="170"/>
      <c r="D14" s="170"/>
      <c r="E14" s="170"/>
      <c r="F14" s="170"/>
      <c r="G14" s="170"/>
      <c r="H14" s="170"/>
      <c r="I14" s="170"/>
      <c r="J14" s="170"/>
      <c r="K14" s="8"/>
    </row>
    <row r="15" spans="1:24" ht="14.1" customHeight="1">
      <c r="B15" s="7"/>
      <c r="C15" s="170"/>
      <c r="D15" s="170"/>
      <c r="E15" s="170"/>
      <c r="F15" s="170"/>
      <c r="G15" s="170"/>
      <c r="H15" s="170"/>
      <c r="I15" s="170"/>
      <c r="J15" s="170"/>
      <c r="K15" s="8"/>
    </row>
    <row r="16" spans="1:24" ht="14.1" customHeight="1">
      <c r="B16" s="7"/>
      <c r="C16" s="170"/>
      <c r="D16" s="170"/>
      <c r="E16" s="170"/>
      <c r="F16" s="170"/>
      <c r="G16" s="170"/>
      <c r="H16" s="170"/>
      <c r="I16" s="170"/>
      <c r="J16" s="170"/>
      <c r="K16" s="8"/>
    </row>
    <row r="17" spans="2:11" ht="14.1" customHeight="1">
      <c r="B17" s="7"/>
      <c r="C17" s="170"/>
      <c r="D17" s="170"/>
      <c r="E17" s="170"/>
      <c r="F17" s="170"/>
      <c r="G17" s="170"/>
      <c r="H17" s="170"/>
      <c r="I17" s="170"/>
      <c r="J17" s="170"/>
      <c r="K17" s="8"/>
    </row>
    <row r="18" spans="2:11" ht="14.1" customHeight="1">
      <c r="B18" s="7"/>
      <c r="C18" s="170"/>
      <c r="D18" s="170"/>
      <c r="E18" s="170"/>
      <c r="F18" s="170"/>
      <c r="G18" s="170"/>
      <c r="H18" s="170"/>
      <c r="I18" s="170"/>
      <c r="J18" s="170"/>
      <c r="K18" s="8"/>
    </row>
    <row r="19" spans="2:11" ht="14.1" customHeight="1">
      <c r="B19" s="7"/>
      <c r="C19" s="170"/>
      <c r="D19" s="170"/>
      <c r="E19" s="170"/>
      <c r="F19" s="170"/>
      <c r="G19" s="170"/>
      <c r="H19" s="170"/>
      <c r="I19" s="170"/>
      <c r="J19" s="170"/>
      <c r="K19" s="8"/>
    </row>
    <row r="20" spans="2:11" ht="14.1" customHeight="1">
      <c r="B20" s="7"/>
      <c r="C20" s="170"/>
      <c r="D20" s="170"/>
      <c r="E20" s="170"/>
      <c r="F20" s="170"/>
      <c r="G20" s="170"/>
      <c r="H20" s="170"/>
      <c r="I20" s="170"/>
      <c r="J20" s="170"/>
      <c r="K20" s="8"/>
    </row>
    <row r="21" spans="2:11" ht="14.1" customHeight="1">
      <c r="B21" s="7"/>
      <c r="C21" s="170"/>
      <c r="D21" s="170"/>
      <c r="E21" s="170"/>
      <c r="F21" s="170"/>
      <c r="G21" s="170"/>
      <c r="H21" s="170"/>
      <c r="I21" s="170"/>
      <c r="J21" s="170"/>
      <c r="K21" s="8"/>
    </row>
    <row r="22" spans="2:11" ht="14.1" customHeight="1">
      <c r="B22" s="7"/>
      <c r="C22" s="170"/>
      <c r="D22" s="170"/>
      <c r="E22" s="170"/>
      <c r="F22" s="170"/>
      <c r="G22" s="170"/>
      <c r="H22" s="170"/>
      <c r="I22" s="170"/>
      <c r="J22" s="170"/>
      <c r="K22" s="8"/>
    </row>
    <row r="23" spans="2:11" ht="14.1" customHeight="1">
      <c r="B23" s="7"/>
      <c r="C23" s="170"/>
      <c r="D23" s="170"/>
      <c r="E23" s="170"/>
      <c r="F23" s="170"/>
      <c r="G23" s="170"/>
      <c r="H23" s="170"/>
      <c r="I23" s="170"/>
      <c r="J23" s="170"/>
      <c r="K23" s="8"/>
    </row>
    <row r="24" spans="2:11" ht="14.1" customHeight="1">
      <c r="B24" s="7"/>
      <c r="C24" s="170"/>
      <c r="D24" s="170"/>
      <c r="E24" s="170"/>
      <c r="F24" s="170"/>
      <c r="G24" s="170"/>
      <c r="H24" s="170"/>
      <c r="I24" s="170"/>
      <c r="J24" s="170"/>
      <c r="K24" s="8"/>
    </row>
    <row r="25" spans="2:11" ht="14.1" customHeight="1">
      <c r="B25" s="7"/>
      <c r="C25" s="170"/>
      <c r="D25" s="170"/>
      <c r="E25" s="170"/>
      <c r="F25" s="170"/>
      <c r="G25" s="170"/>
      <c r="H25" s="170"/>
      <c r="I25" s="170"/>
      <c r="J25" s="170"/>
      <c r="K25" s="8"/>
    </row>
    <row r="26" spans="2:11" ht="14.1" customHeight="1">
      <c r="B26" s="7"/>
      <c r="C26" s="170"/>
      <c r="D26" s="170"/>
      <c r="E26" s="170"/>
      <c r="F26" s="170"/>
      <c r="G26" s="170"/>
      <c r="H26" s="170"/>
      <c r="I26" s="170"/>
      <c r="J26" s="170"/>
      <c r="K26" s="8"/>
    </row>
    <row r="27" spans="2:11" ht="14.1" customHeight="1">
      <c r="B27" s="7"/>
      <c r="C27" s="170"/>
      <c r="D27" s="170"/>
      <c r="E27" s="170"/>
      <c r="F27" s="170"/>
      <c r="G27" s="170"/>
      <c r="H27" s="170"/>
      <c r="I27" s="170"/>
      <c r="J27" s="170"/>
      <c r="K27" s="8"/>
    </row>
    <row r="28" spans="2:11" ht="14.1" customHeight="1">
      <c r="B28" s="7"/>
      <c r="C28" s="170"/>
      <c r="D28" s="170"/>
      <c r="E28" s="170"/>
      <c r="F28" s="170"/>
      <c r="G28" s="170"/>
      <c r="H28" s="170"/>
      <c r="I28" s="170"/>
      <c r="J28" s="170"/>
      <c r="K28" s="8"/>
    </row>
    <row r="29" spans="2:11" ht="14.1" customHeight="1">
      <c r="B29" s="7"/>
      <c r="C29" s="170"/>
      <c r="D29" s="170"/>
      <c r="E29" s="170"/>
      <c r="F29" s="170"/>
      <c r="G29" s="170"/>
      <c r="H29" s="170"/>
      <c r="I29" s="170"/>
      <c r="J29" s="170"/>
      <c r="K29" s="8"/>
    </row>
    <row r="30" spans="2:11" ht="14.1" customHeight="1">
      <c r="B30" s="7"/>
      <c r="C30" s="170"/>
      <c r="D30" s="170"/>
      <c r="E30" s="170"/>
      <c r="F30" s="170"/>
      <c r="G30" s="170"/>
      <c r="H30" s="170"/>
      <c r="I30" s="170"/>
      <c r="J30" s="170"/>
      <c r="K30" s="8"/>
    </row>
    <row r="31" spans="2:11" ht="14.1" customHeight="1">
      <c r="B31" s="7"/>
      <c r="C31" s="170"/>
      <c r="D31" s="170"/>
      <c r="E31" s="170"/>
      <c r="F31" s="170"/>
      <c r="G31" s="170"/>
      <c r="H31" s="170"/>
      <c r="I31" s="170"/>
      <c r="J31" s="170"/>
      <c r="K31" s="8"/>
    </row>
    <row r="32" spans="2:11" ht="14.1" customHeight="1">
      <c r="B32" s="9"/>
      <c r="C32" s="10"/>
      <c r="D32" s="10"/>
      <c r="E32" s="10"/>
      <c r="F32" s="10"/>
      <c r="G32" s="10"/>
      <c r="H32" s="10"/>
      <c r="I32" s="10"/>
      <c r="J32" s="10"/>
      <c r="K32" s="11"/>
    </row>
    <row r="33" spans="2:11" s="51" customFormat="1" ht="12.75"/>
    <row r="34" spans="2:11" s="51" customFormat="1" ht="12.75">
      <c r="B34" s="45"/>
      <c r="C34" s="52"/>
      <c r="D34" s="52"/>
      <c r="E34" s="52"/>
      <c r="F34" s="52"/>
      <c r="G34" s="52"/>
      <c r="H34" s="52"/>
      <c r="I34" s="52"/>
      <c r="J34" s="52"/>
      <c r="K34" s="53"/>
    </row>
    <row r="35" spans="2:11" s="51" customFormat="1" ht="12.75">
      <c r="B35" s="47"/>
      <c r="C35" s="174" t="s">
        <v>56</v>
      </c>
      <c r="D35" s="174"/>
      <c r="E35" s="174"/>
      <c r="F35" s="174"/>
      <c r="G35" s="174"/>
      <c r="H35" s="174"/>
      <c r="I35" s="174"/>
      <c r="J35" s="174"/>
      <c r="K35" s="54"/>
    </row>
    <row r="36" spans="2:11" s="51" customFormat="1" ht="12.75">
      <c r="B36" s="47"/>
      <c r="C36" s="174"/>
      <c r="D36" s="174"/>
      <c r="E36" s="174"/>
      <c r="F36" s="174"/>
      <c r="G36" s="174"/>
      <c r="H36" s="174"/>
      <c r="I36" s="174"/>
      <c r="J36" s="174"/>
      <c r="K36" s="54"/>
    </row>
    <row r="37" spans="2:11" s="51" customFormat="1" ht="12.75">
      <c r="B37" s="47"/>
      <c r="C37" s="174"/>
      <c r="D37" s="174"/>
      <c r="E37" s="174"/>
      <c r="F37" s="174"/>
      <c r="G37" s="174"/>
      <c r="H37" s="174"/>
      <c r="I37" s="174"/>
      <c r="J37" s="174"/>
      <c r="K37" s="54"/>
    </row>
    <row r="38" spans="2:11" s="51" customFormat="1" ht="12.75">
      <c r="B38" s="47"/>
      <c r="C38" s="174"/>
      <c r="D38" s="174"/>
      <c r="E38" s="174"/>
      <c r="F38" s="174"/>
      <c r="G38" s="174"/>
      <c r="H38" s="174"/>
      <c r="I38" s="174"/>
      <c r="J38" s="174"/>
      <c r="K38" s="54"/>
    </row>
    <row r="39" spans="2:11" s="51" customFormat="1" ht="12.75">
      <c r="B39" s="47"/>
      <c r="C39" s="174"/>
      <c r="D39" s="174"/>
      <c r="E39" s="174"/>
      <c r="F39" s="174"/>
      <c r="G39" s="174"/>
      <c r="H39" s="174"/>
      <c r="I39" s="174"/>
      <c r="J39" s="174"/>
      <c r="K39" s="54"/>
    </row>
    <row r="40" spans="2:11" s="51" customFormat="1" ht="12.75">
      <c r="B40" s="55"/>
      <c r="C40" s="56"/>
      <c r="D40" s="56"/>
      <c r="E40" s="56"/>
      <c r="F40" s="56"/>
      <c r="G40" s="56"/>
      <c r="H40" s="56"/>
      <c r="I40" s="56"/>
      <c r="J40" s="56"/>
      <c r="K40" s="57"/>
    </row>
  </sheetData>
  <sheetProtection password="CD8C" sheet="1" objects="1" scenarios="1" selectLockedCells="1"/>
  <mergeCells count="10">
    <mergeCell ref="C35:J39"/>
    <mergeCell ref="C13:J31"/>
    <mergeCell ref="C7:J10"/>
    <mergeCell ref="G1:K1"/>
    <mergeCell ref="B1:F1"/>
    <mergeCell ref="M5:N5"/>
    <mergeCell ref="C3:F3"/>
    <mergeCell ref="G3:J3"/>
    <mergeCell ref="C4:F4"/>
    <mergeCell ref="G4:J4"/>
  </mergeCells>
  <hyperlinks>
    <hyperlink ref="C4" r:id="rId1"/>
    <hyperlink ref="G4" r:id="rId2"/>
  </hyperlinks>
  <pageMargins left="0.75" right="0.75" top="1" bottom="1" header="0.5" footer="0.5"/>
  <pageSetup paperSize="9" scale="88" orientation="portrait" r:id="rId3"/>
  <headerFooter alignWithMargins="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Column No1</vt:lpstr>
      <vt:lpstr>from author</vt:lpstr>
      <vt:lpstr>myrange</vt:lpstr>
      <vt:lpstr>'Column No1'!Print_Area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2014-07-20T11:45:19Z</cp:lastPrinted>
  <dcterms:created xsi:type="dcterms:W3CDTF">2014-01-29T05:09:25Z</dcterms:created>
  <dcterms:modified xsi:type="dcterms:W3CDTF">2014-12-30T13:15:57Z</dcterms:modified>
</cp:coreProperties>
</file>